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7E88542F-FD10-4485-B1A5-7007D76A3E38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externalReferences>
    <externalReference r:id="rId3"/>
  </externalReferences>
  <definedNames>
    <definedName name="_GoBack" localSheetId="0">Munka1!$B$93</definedName>
    <definedName name="_xlnm.Print_Area" localSheetId="0">Munka1!$A$3:$G$99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D31" i="1"/>
  <c r="D73" i="1" s="1"/>
  <c r="F31" i="1"/>
  <c r="F73" i="1" s="1"/>
  <c r="I30" i="1"/>
  <c r="B44" i="1"/>
  <c r="B78" i="1"/>
  <c r="I29" i="1" l="1"/>
  <c r="I28" i="1"/>
  <c r="I27" i="1"/>
  <c r="I26" i="1"/>
  <c r="I25" i="1"/>
  <c r="I24" i="1"/>
  <c r="F11" i="1" l="1"/>
  <c r="F34" i="1" s="1"/>
  <c r="I80" i="1" l="1"/>
  <c r="C19" i="1" l="1"/>
  <c r="I34" i="1" l="1"/>
  <c r="I93" i="1" l="1"/>
  <c r="I98" i="1"/>
  <c r="I85" i="1"/>
  <c r="I47" i="1" l="1"/>
  <c r="I68" i="1" l="1"/>
  <c r="I65" i="1"/>
  <c r="I8" i="1"/>
  <c r="I6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1" authorId="0" shapeId="0" xr:uid="{A4A11411-0E1B-40E2-85EE-1850170BCD6B}">
      <text>
        <r>
          <rPr>
            <b/>
            <sz val="9"/>
            <color indexed="81"/>
            <rFont val="Times New Roman"/>
            <family val="1"/>
            <charset val="238"/>
          </rPr>
          <t>Kovács Eszter:</t>
        </r>
        <r>
          <rPr>
            <sz val="9"/>
            <color indexed="81"/>
            <rFont val="Times New Roman"/>
            <family val="1"/>
            <charset val="238"/>
          </rPr>
          <t xml:space="preserve">
 a pályázó középfokú képzésben teljesített utolsó két lezárt félévének számtani átlaga
 külföldi vagy Magyarországon működő külföldi rendszerű oktatási intézményekben végzettek estén a felsőoktatási felvételi eljárás keretében megkapott érettségi eredmények (osztályzatok) számtani átlaga</t>
        </r>
      </text>
    </comment>
    <comment ref="F34" authorId="0" shapeId="0" xr:uid="{A2DBDD07-DAC3-4FB8-8D6A-198B1CF1DCFC}">
      <text>
        <r>
          <rPr>
            <b/>
            <sz val="9"/>
            <color indexed="81"/>
            <rFont val="Tahoma"/>
            <charset val="1"/>
          </rPr>
          <t>Kovács Eszter:</t>
        </r>
        <r>
          <rPr>
            <sz val="9"/>
            <color indexed="81"/>
            <rFont val="Tahoma"/>
            <charset val="1"/>
          </rPr>
          <t xml:space="preserve">
A tanulmányi átlag beírásáig a mező negatív számot mutat</t>
        </r>
      </text>
    </comment>
  </commentList>
</comments>
</file>

<file path=xl/sharedStrings.xml><?xml version="1.0" encoding="utf-8"?>
<sst xmlns="http://schemas.openxmlformats.org/spreadsheetml/2006/main" count="78" uniqueCount="77">
  <si>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</si>
  <si>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</si>
  <si>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</si>
  <si>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</si>
  <si>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</si>
  <si>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t>Tanulmányi eredmény:</t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</si>
  <si>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</si>
  <si>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t>tanulmányi átlag, mínusz 4, szorozva 50-nel")</t>
  </si>
  <si>
    <t xml:space="preserve">SZAKÉRTŐI BÍRÁLATI LAP </t>
  </si>
  <si>
    <t>A szakértő által adott pontok:</t>
  </si>
  <si>
    <t>Legfeljebb 50</t>
  </si>
  <si>
    <t>Tudományos pályázat esetén: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</si>
  <si>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</si>
  <si>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</si>
  <si>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</si>
  <si>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</si>
  <si>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</si>
  <si>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</si>
  <si>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</si>
  <si>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t>Továbbá:</t>
  </si>
  <si>
    <t>-     valamelyik szaktárca által elfogadott országos tanulmányi verseny döntőjében való részvétel illetve a döntőjében elért eredmény;</t>
  </si>
  <si>
    <t>-      a kutató diákok országos konferenciáján való részvétel illetve eredmény;</t>
  </si>
  <si>
    <t>-      hivatalosan dokumentált részvétel felsőoktatási intézmények kollégiumai, alapítványai által középiskolások számára szervezett tudományos kutatótábor munkájában;</t>
  </si>
  <si>
    <t>-      középiskolai egyéni és/vagy csoportos tudományos, művészeti tevékenység során elért értékelhető, dokumentált teljesítmény.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</si>
  <si>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</si>
  <si>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</si>
  <si>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</si>
  <si>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 xml:space="preserve">Összesen: 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</si>
  <si>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</si>
  <si>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</si>
  <si>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</si>
  <si>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</si>
  <si>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</si>
  <si>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</si>
  <si>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</si>
  <si>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</si>
  <si>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</si>
  <si>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</si>
  <si>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__________________________________________</t>
  </si>
  <si>
    <t>·   agrár, műszaki, orvos- és egészségtudomány, természettudomány képzési terület</t>
  </si>
  <si>
    <t>·   egyéb képzési terület</t>
  </si>
  <si>
    <t>a pály. kiírás minden kötelező vállalását megjelenítette</t>
  </si>
  <si>
    <t>a pály. kiírás kötelező vállalásait részben jelenítette meg, hiányzó elem:</t>
  </si>
  <si>
    <t>Bírálati szempontok</t>
  </si>
  <si>
    <t>Maximálisan</t>
  </si>
  <si>
    <t>Szakértő által adott pont</t>
  </si>
  <si>
    <t>adható pont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</si>
  <si>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</si>
  <si>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t>Versenyeredmények ÖSSZESEN</t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</si>
  <si>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tevékenységek:</t>
    </r>
  </si>
  <si>
    <t>4. Matematikai, természettudományos, műszaki és informatikai (MTMI)</t>
  </si>
  <si>
    <t xml:space="preserve">5. Nyelvtudás </t>
  </si>
  <si>
    <t>-     Országos Tudományos Diákköri Konferencián (OTDK) való részvétel, illetve eredmény (a Pro Scientia Aranyérem/minősített helyezéssel együtt járó részvétel ezen szempontnál nem vehető figyelembe)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</si>
  <si>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16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</si>
  <si>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</si>
  <si>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</si>
  <si>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19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</si>
  <si>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20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</si>
  <si>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21</t>
    </r>
  </si>
  <si>
    <r>
      <rPr>
        <vertAlign val="superscript"/>
        <sz val="10"/>
        <color rgb="FF000000"/>
        <rFont val="Times New Roman"/>
        <family val="1"/>
        <charset val="238"/>
      </rPr>
      <t>16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</si>
  <si>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17-19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</si>
  <si>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20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>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</si>
  <si>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21 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>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</si>
  <si>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2. TANULMÁNYI EREDMÉNYEK</t>
    </r>
    <r>
      <rPr>
        <b/>
        <vertAlign val="superscript"/>
        <sz val="11"/>
        <color theme="1"/>
        <rFont val="Times New Roman"/>
        <family val="1"/>
        <charset val="238"/>
      </rPr>
      <t xml:space="preserve"> 22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</si>
  <si>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22 </t>
    </r>
    <r>
      <rPr>
        <sz val="10"/>
        <color rgb="FF000000"/>
        <rFont val="Times New Roman"/>
        <family val="1"/>
        <charset val="238"/>
      </rPr>
      <t xml:space="preserve">  például 4,5–ös átlag esetén elérhető pontszám számítása: 4,5-4=0,5x50=25 pont, 5,0 átlagnál: 5,0-4=1x50=50 pont</t>
    </r>
  </si>
  <si>
    <r>
      <t xml:space="preserve"> a pályázó középfokú képzésben teljesített utolsó két lezárt félévének számtani átlaga, mínusz 4, szorozva 50-nel.
 külföldi vagy Magyarországon működő külföldi rendszerű oktatási intézményekben végzettek estén a felsőoktatási felvételi eljárás keretében megkapott érettségi eredmények (osztályzatok) számtani átlaga, mínusz 4, szorozva 50-nel </t>
    </r>
    <r>
      <rPr>
        <vertAlign val="superscript"/>
        <sz val="11"/>
        <color theme="1"/>
        <rFont val="Times New Roman"/>
        <family val="1"/>
        <charset val="238"/>
      </rPr>
      <t>23</t>
    </r>
  </si>
  <si>
    <r>
      <rPr>
        <vertAlign val="superscript"/>
        <sz val="10"/>
        <color rgb="FF000000"/>
        <rFont val="Times New Roman"/>
        <family val="1"/>
        <charset val="238"/>
      </rPr>
      <t>23</t>
    </r>
    <r>
      <rPr>
        <sz val="10"/>
        <color rgb="FF000000"/>
        <rFont val="Times New Roman"/>
        <family val="1"/>
        <charset val="238"/>
      </rPr>
      <t xml:space="preserve">    a GÓLYA webes programból a Tanulmányi Hivatal biztosítja az adatokat a szakértő számára</t>
    </r>
  </si>
  <si>
    <r>
      <rPr>
        <sz val="7"/>
        <color theme="1"/>
        <rFont val="Times New Roman"/>
        <family val="1"/>
        <charset val="238"/>
      </rPr>
      <t xml:space="preserve">-      </t>
    </r>
    <r>
      <rPr>
        <sz val="11"/>
        <color theme="1"/>
        <rFont val="Times New Roman"/>
        <family val="1"/>
        <charset val="238"/>
      </rPr>
      <t xml:space="preserve"> az Oktatási Hivatal által elismert Országos Középiskolai Tanulmányi Verseny </t>
    </r>
    <r>
      <rPr>
        <sz val="10"/>
        <color theme="1"/>
        <rFont val="Times New Roman"/>
        <family val="1"/>
        <charset val="238"/>
      </rPr>
      <t>(</t>
    </r>
    <r>
      <rPr>
        <sz val="11"/>
        <color theme="1"/>
        <rFont val="Times New Roman"/>
        <family val="1"/>
        <charset val="238"/>
      </rPr>
      <t>OKTV</t>
    </r>
    <r>
      <rPr>
        <sz val="10"/>
        <color theme="1"/>
        <rFont val="Times New Roman"/>
        <family val="1"/>
        <charset val="238"/>
      </rPr>
      <t>)</t>
    </r>
    <r>
      <rPr>
        <sz val="11"/>
        <color theme="1"/>
        <rFont val="Times New Roman"/>
        <family val="1"/>
        <charset val="238"/>
      </rPr>
      <t xml:space="preserve"> döntőjében való részvétel, </t>
    </r>
    <r>
      <rPr>
        <sz val="10"/>
        <color theme="1"/>
        <rFont val="Times New Roman"/>
        <family val="1"/>
        <charset val="238"/>
      </rPr>
      <t xml:space="preserve">         </t>
    </r>
    <r>
      <rPr>
        <sz val="11"/>
        <color theme="1"/>
        <rFont val="Times New Roman"/>
        <family val="1"/>
        <charset val="238"/>
      </rPr>
      <t xml:space="preserve">illetve elért eredmény </t>
    </r>
    <r>
      <rPr>
        <vertAlign val="superscript"/>
        <sz val="11"/>
        <color theme="1"/>
        <rFont val="Times New Roman"/>
        <family val="1"/>
        <charset val="238"/>
      </rPr>
      <t>24</t>
    </r>
    <r>
      <rPr>
        <sz val="10"/>
        <color theme="1"/>
        <rFont val="Times New Roman"/>
        <family val="1"/>
        <charset val="238"/>
      </rPr>
      <t xml:space="preserve"> ;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</si>
  <si>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24 </t>
    </r>
    <r>
      <rPr>
        <b/>
        <sz val="10"/>
        <color rgb="FF000000"/>
        <rFont val="Times New Roman"/>
        <family val="1"/>
        <charset val="238"/>
      </rPr>
      <t>OKTV 1-10. helyezések esetén a „Tehetséggel fel!” Ösztöndíjpályázatra kell jelentkezni!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</si>
  <si>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 xml:space="preserve">területen, valamint agártudományok tudományterületen belül végzett kutatási téma </t>
    </r>
    <r>
      <rPr>
        <b/>
        <u/>
        <vertAlign val="superscript"/>
        <sz val="11"/>
        <color theme="1"/>
        <rFont val="Times New Roman"/>
        <family val="1"/>
        <charset val="238"/>
      </rPr>
      <t>25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</si>
  <si>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25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</si>
  <si>
    <t>ÚNKP-22-2-I (felsőbbéves osztatlan képzés / osztott mesterképzés)</t>
  </si>
  <si>
    <t>ÚNKP-22-2-II (leendő MA - osztott képzés)</t>
  </si>
  <si>
    <t xml:space="preserve">ÚNKP-22-2-II 
(leendő első éves) osztatlan mesterképzésre pályázók </t>
  </si>
  <si>
    <t>Legfeljebb 300</t>
  </si>
  <si>
    <t>A pályázó a Scimago Journal Ranking szerinti Q1/Q2 és/vagy a Magyar Tudományos Akadémia tudományos osztályai által “A” vagy “B” kategóriába sorolt folyóiratokban megjelent tudományos publikáció szerzője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</si>
  <si>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(2022/23)
</t>
    </r>
    <r>
      <rPr>
        <sz val="12"/>
        <color rgb="FF00B050"/>
        <rFont val="Times New Roman"/>
        <family val="1"/>
        <charset val="238"/>
      </rPr>
      <t>középiskolából bejövő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„II.” típusú (leendő első éves) osztatlan mesterképzésre pályázók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</si>
</sst>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u/>
      <vertAlign val="superscript"/>
      <sz val="11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/>
    <xf numFmtId="0" fontId="17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/>
    </xf>
    <xf numFmtId="0" fontId="4" fillId="0" borderId="23" xfId="0" applyFont="1" applyBorder="1"/>
    <xf numFmtId="0" fontId="25" fillId="0" borderId="14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top" wrapText="1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" fillId="0" borderId="17" xfId="0" applyFont="1" applyBorder="1"/>
    <xf numFmtId="0" fontId="3" fillId="0" borderId="23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/>
    </xf>
    <xf numFmtId="0" fontId="17" fillId="0" borderId="20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7" fillId="4" borderId="14" xfId="0" applyFont="1" applyFill="1" applyBorder="1" applyAlignment="1" applyProtection="1">
      <alignment horizontal="justify" vertical="center"/>
      <protection locked="0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/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left"/>
    </xf>
    <xf numFmtId="4" fontId="26" fillId="0" borderId="20" xfId="0" applyNumberFormat="1" applyFont="1" applyBorder="1" applyAlignment="1">
      <alignment horizontal="left"/>
    </xf>
    <xf numFmtId="4" fontId="26" fillId="0" borderId="13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1_P&#193;LY&#193;ZTAT&#193;S_B&#205;R&#193;LAT_T&#225;mogat&#243;i%20D&#246;nt&#233;si%20javaslat/B&#237;r&#225;lati%20dokument&#225;ci&#243;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showWhiteSpace="0" view="pageBreakPreview" topLeftCell="A22" zoomScale="96" zoomScaleNormal="96" zoomScaleSheetLayoutView="96" workbookViewId="0">
      <selection activeCell="I11" sqref="I11:I13"/>
    </sheetView>
  </sheetViews>
  <sheetFormatPr defaultColWidth="9.140625" defaultRowHeight="15" x14ac:dyDescent="0.25"/>
  <cols>
    <col min="1" max="1" width="0.85546875" style="1" customWidth="1"/>
    <col min="2" max="2" width="47" style="1" customWidth="1"/>
    <col min="3" max="3" width="60.140625" style="1" customWidth="1"/>
    <col min="4" max="4" width="1" style="1" customWidth="1"/>
    <col min="5" max="6" width="12.28515625" style="1" customWidth="1"/>
    <col min="7" max="7" width="0.85546875" style="1" customWidth="1"/>
    <col min="8" max="8" width="4.140625" style="1" customWidth="1"/>
    <col min="9" max="9" width="65" style="1" customWidth="1"/>
    <col min="10" max="10" width="35.42578125" style="1" customWidth="1"/>
    <col min="11" max="16384" width="9.140625" style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9"/>
      <c r="I1" s="117" t="s">
        <v>0</v>
      </c>
      <c r="J1" s="11"/>
    </row>
    <row r="2" spans="1:10" x14ac:dyDescent="0.25">
      <c r="A2" s="116"/>
      <c r="B2" s="116"/>
      <c r="C2" s="116"/>
      <c r="D2" s="116"/>
      <c r="E2" s="116"/>
      <c r="F2" s="116"/>
      <c r="G2" s="116"/>
      <c r="H2" s="23"/>
      <c r="I2" s="118"/>
      <c r="J2" s="11"/>
    </row>
    <row r="3" spans="1:10" ht="7.5" customHeight="1" x14ac:dyDescent="0.25">
      <c r="A3" s="40"/>
      <c r="B3" s="41"/>
      <c r="C3" s="35"/>
      <c r="D3" s="35"/>
      <c r="E3" s="35"/>
      <c r="F3" s="35"/>
      <c r="G3" s="39"/>
      <c r="H3" s="23"/>
      <c r="I3" s="19"/>
      <c r="J3" s="11"/>
    </row>
    <row r="4" spans="1:10" s="3" customFormat="1" ht="15.75" x14ac:dyDescent="0.25">
      <c r="A4" s="5"/>
      <c r="B4" s="6" t="s">
        <v>1</v>
      </c>
      <c r="C4" s="140"/>
      <c r="D4" s="140"/>
      <c r="E4" s="140"/>
      <c r="F4" s="140"/>
      <c r="G4" s="17"/>
      <c r="H4" s="18"/>
      <c r="I4" s="36" t="str">
        <f>IF(C4="","- kitölteni a  pályázó nevét !"," ")</f>
        <v>- kitölteni a  pályázó nevét !</v>
      </c>
      <c r="J4" s="48"/>
    </row>
    <row r="5" spans="1:10" s="3" customFormat="1" ht="4.5" customHeight="1" x14ac:dyDescent="0.3">
      <c r="A5" s="5"/>
      <c r="B5" s="6"/>
      <c r="C5" s="21"/>
      <c r="D5" s="21"/>
      <c r="E5" s="21"/>
      <c r="F5" s="21"/>
      <c r="G5" s="17"/>
      <c r="H5" s="18"/>
      <c r="I5" s="18"/>
      <c r="J5" s="48"/>
    </row>
    <row r="6" spans="1:10" s="3" customFormat="1" ht="43.5" customHeight="1" x14ac:dyDescent="0.25">
      <c r="A6" s="7"/>
      <c r="B6" s="8" t="s">
        <v>2</v>
      </c>
      <c r="C6" s="143"/>
      <c r="D6" s="143"/>
      <c r="E6" s="143"/>
      <c r="F6" s="143"/>
      <c r="G6" s="18"/>
      <c r="H6" s="18"/>
      <c r="I6" s="36" t="str">
        <f>IF(C6="","-  kitölteni a  kutatás címét !"," ")</f>
        <v>-  kitölteni a  kutatás címét !</v>
      </c>
      <c r="J6" s="48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8"/>
      <c r="H7" s="18"/>
      <c r="I7" s="18"/>
      <c r="J7" s="48"/>
    </row>
    <row r="8" spans="1:10" s="3" customFormat="1" ht="48" customHeight="1" x14ac:dyDescent="0.25">
      <c r="A8" s="7"/>
      <c r="B8" s="8" t="s">
        <v>3</v>
      </c>
      <c r="C8" s="144" t="s">
        <v>73</v>
      </c>
      <c r="D8" s="144"/>
      <c r="E8" s="144"/>
      <c r="F8" s="144"/>
      <c r="G8" s="18"/>
      <c r="H8" s="18"/>
      <c r="I8" s="36" t="str">
        <f>IF(C8="","- legördíthető menüből kiválasztani a pályázati kiírás kódszámát !"," ")</f>
        <v xml:space="preserve"> </v>
      </c>
      <c r="J8" s="48"/>
    </row>
    <row r="9" spans="1:10" s="3" customFormat="1" ht="5.25" customHeight="1" x14ac:dyDescent="0.3">
      <c r="A9" s="7"/>
      <c r="B9" s="8"/>
      <c r="C9" s="22"/>
      <c r="D9" s="22"/>
      <c r="E9" s="22"/>
      <c r="F9" s="22"/>
      <c r="G9" s="18"/>
      <c r="H9" s="18"/>
      <c r="I9" s="36"/>
      <c r="J9" s="48"/>
    </row>
    <row r="10" spans="1:10" s="3" customFormat="1" ht="10.5" customHeight="1" x14ac:dyDescent="0.3">
      <c r="A10" s="7"/>
      <c r="B10" s="8"/>
      <c r="C10" s="22"/>
      <c r="D10" s="22"/>
      <c r="E10" s="22"/>
      <c r="F10" s="22"/>
      <c r="G10" s="18"/>
      <c r="H10" s="18"/>
      <c r="I10" s="36"/>
      <c r="J10" s="48"/>
    </row>
    <row r="11" spans="1:10" s="3" customFormat="1" ht="32.25" customHeight="1" x14ac:dyDescent="0.25">
      <c r="A11" s="7"/>
      <c r="B11" s="8" t="s">
        <v>4</v>
      </c>
      <c r="C11" s="42"/>
      <c r="D11" s="45"/>
      <c r="E11" s="46" t="s">
        <v>5</v>
      </c>
      <c r="F11" s="47">
        <f>(C11-4)*50</f>
        <v>-200</v>
      </c>
      <c r="G11" s="18"/>
      <c r="H11" s="18"/>
      <c r="I11" s="133" t="str">
        <f>IF(C11="","- megadni  a  tanulmányi átlag a hallgató tanulmányi igazolása alapján ! 
Az űrlap a tanulmányi eredmény részpontszámot  az átlag és a képzési terület ismeretében kiszámolja. Tanulmányi átlag beírásáig értelmszerűen negatív értéket mutat."," ")</f>
        <v>- megadni  a  tanulmányi átlag a hallgató tanulmányi igazolása alapján ! 
Az űrlap a tanulmányi eredmény részpontszámot  az átlag és a képzési terület ismeretében kiszámolja. Tanulmányi átlag beírásáig értelmszerűen negatív értéket mutat.</v>
      </c>
      <c r="J11" s="48"/>
    </row>
    <row r="12" spans="1:10" s="3" customFormat="1" ht="5.25" customHeight="1" x14ac:dyDescent="0.25">
      <c r="A12" s="7"/>
      <c r="B12" s="8"/>
      <c r="C12" s="22"/>
      <c r="D12" s="22"/>
      <c r="E12" s="22"/>
      <c r="F12" s="22"/>
      <c r="G12" s="18"/>
      <c r="H12" s="18"/>
      <c r="I12" s="134"/>
      <c r="J12" s="48"/>
    </row>
    <row r="13" spans="1:10" s="3" customFormat="1" ht="33.75" customHeight="1" x14ac:dyDescent="0.25">
      <c r="A13" s="7"/>
      <c r="B13" s="160" t="s">
        <v>6</v>
      </c>
      <c r="C13" s="161"/>
      <c r="D13" s="162" t="s">
        <v>7</v>
      </c>
      <c r="E13" s="163"/>
      <c r="F13" s="164"/>
      <c r="G13" s="18"/>
      <c r="H13" s="18"/>
      <c r="I13" s="135"/>
      <c r="J13" s="48"/>
    </row>
    <row r="14" spans="1:10" ht="14.25" customHeight="1" x14ac:dyDescent="0.25">
      <c r="A14" s="10"/>
      <c r="B14" s="11"/>
      <c r="C14" s="11"/>
      <c r="D14" s="11"/>
      <c r="E14" s="11"/>
      <c r="F14" s="11"/>
      <c r="G14" s="19"/>
      <c r="H14" s="19"/>
      <c r="I14" s="19"/>
      <c r="J14" s="11"/>
    </row>
    <row r="15" spans="1:10" ht="15.75" x14ac:dyDescent="0.25">
      <c r="A15" s="10"/>
      <c r="B15" s="145" t="s">
        <v>8</v>
      </c>
      <c r="C15" s="145"/>
      <c r="D15" s="145"/>
      <c r="E15" s="145"/>
      <c r="F15" s="145"/>
      <c r="G15" s="19"/>
      <c r="H15" s="19"/>
      <c r="I15" s="19"/>
      <c r="J15" s="11"/>
    </row>
    <row r="16" spans="1:10" ht="10.5" customHeight="1" x14ac:dyDescent="0.25">
      <c r="A16" s="10"/>
      <c r="B16" s="65"/>
      <c r="C16" s="65"/>
      <c r="D16" s="65"/>
      <c r="E16" s="11"/>
      <c r="F16" s="11"/>
      <c r="G16" s="19"/>
      <c r="H16" s="19"/>
      <c r="I16" s="19"/>
      <c r="J16" s="11"/>
    </row>
    <row r="17" spans="1:10" ht="61.5" customHeight="1" x14ac:dyDescent="0.25">
      <c r="A17" s="10"/>
      <c r="B17" s="125" t="s">
        <v>76</v>
      </c>
      <c r="C17" s="146"/>
      <c r="D17" s="146"/>
      <c r="E17" s="146"/>
      <c r="F17" s="147"/>
      <c r="G17" s="19"/>
      <c r="H17" s="19"/>
      <c r="I17" s="19"/>
      <c r="J17" s="11"/>
    </row>
    <row r="18" spans="1:10" ht="9.75" customHeight="1" x14ac:dyDescent="0.25">
      <c r="A18" s="10"/>
      <c r="B18" s="13"/>
      <c r="C18" s="13"/>
      <c r="D18" s="13"/>
      <c r="E18" s="11"/>
      <c r="F18" s="11"/>
      <c r="G18" s="19"/>
      <c r="H18" s="19"/>
      <c r="I18" s="19"/>
      <c r="J18" s="11"/>
    </row>
    <row r="19" spans="1:10" ht="18.75" x14ac:dyDescent="0.3">
      <c r="A19" s="10"/>
      <c r="B19" s="53" t="s">
        <v>9</v>
      </c>
      <c r="C19" s="165">
        <f>F73</f>
        <v>-200</v>
      </c>
      <c r="D19" s="166"/>
      <c r="E19" s="166"/>
      <c r="F19" s="167"/>
      <c r="G19" s="19"/>
      <c r="H19" s="19"/>
      <c r="I19" s="19"/>
      <c r="J19" s="11"/>
    </row>
    <row r="20" spans="1:10" ht="9.75" customHeight="1" thickBot="1" x14ac:dyDescent="0.3">
      <c r="A20" s="15"/>
      <c r="B20" s="63"/>
      <c r="C20" s="63"/>
      <c r="D20" s="63"/>
      <c r="E20" s="59"/>
      <c r="F20" s="59"/>
      <c r="G20" s="20"/>
      <c r="H20" s="19"/>
      <c r="I20" s="19"/>
      <c r="J20" s="11"/>
    </row>
    <row r="21" spans="1:10" ht="24.75" customHeight="1" x14ac:dyDescent="0.25">
      <c r="A21" s="23"/>
      <c r="B21" s="178" t="s">
        <v>43</v>
      </c>
      <c r="C21" s="179"/>
      <c r="D21" s="178" t="s">
        <v>44</v>
      </c>
      <c r="E21" s="179"/>
      <c r="F21" s="182" t="s">
        <v>45</v>
      </c>
      <c r="G21" s="23"/>
      <c r="H21" s="19"/>
      <c r="I21" s="19"/>
      <c r="J21" s="11"/>
    </row>
    <row r="22" spans="1:10" ht="24.75" customHeight="1" thickBot="1" x14ac:dyDescent="0.3">
      <c r="A22" s="19"/>
      <c r="B22" s="180"/>
      <c r="C22" s="181"/>
      <c r="D22" s="180" t="s">
        <v>46</v>
      </c>
      <c r="E22" s="181"/>
      <c r="F22" s="183"/>
      <c r="G22" s="19"/>
      <c r="H22" s="19"/>
      <c r="I22" s="19"/>
      <c r="J22" s="11"/>
    </row>
    <row r="23" spans="1:10" ht="36" customHeight="1" thickBot="1" x14ac:dyDescent="0.3">
      <c r="A23" s="19"/>
      <c r="B23" s="184" t="s">
        <v>47</v>
      </c>
      <c r="C23" s="185"/>
      <c r="D23" s="172" t="s">
        <v>74</v>
      </c>
      <c r="E23" s="173"/>
      <c r="F23" s="174"/>
      <c r="G23" s="19"/>
      <c r="H23" s="19"/>
      <c r="I23" s="37"/>
      <c r="J23" s="11"/>
    </row>
    <row r="24" spans="1:10" ht="36" customHeight="1" x14ac:dyDescent="0.25">
      <c r="A24" s="19"/>
      <c r="B24" s="186" t="s">
        <v>53</v>
      </c>
      <c r="C24" s="187"/>
      <c r="D24" s="188">
        <v>100</v>
      </c>
      <c r="E24" s="189"/>
      <c r="F24" s="68"/>
      <c r="G24" s="19"/>
      <c r="H24" s="19"/>
      <c r="I24" s="37" t="str">
        <f>IF(F24="","- kitölteni a tudományos tevékenységért járó pontszámot ! (0 / 100 pont)"," ")</f>
        <v>- kitölteni a tudományos tevékenységért járó pontszámot ! (0 / 100 pont)</v>
      </c>
      <c r="J24" s="11"/>
    </row>
    <row r="25" spans="1:10" ht="36.75" customHeight="1" x14ac:dyDescent="0.25">
      <c r="A25" s="19"/>
      <c r="B25" s="100" t="s">
        <v>54</v>
      </c>
      <c r="C25" s="101"/>
      <c r="D25" s="102">
        <v>75</v>
      </c>
      <c r="E25" s="103"/>
      <c r="F25" s="69"/>
      <c r="G25" s="19"/>
      <c r="H25" s="19"/>
      <c r="I25" s="36" t="str">
        <f>IF(F25="","- kitölteni a tudományos tevékenységért járó pontszámot ! (0 / 75 pont )"," ")</f>
        <v>- kitölteni a tudományos tevékenységért járó pontszámot ! (0 / 75 pont )</v>
      </c>
      <c r="J25" s="11"/>
    </row>
    <row r="26" spans="1:10" ht="36.75" customHeight="1" x14ac:dyDescent="0.25">
      <c r="A26" s="19"/>
      <c r="B26" s="100" t="s">
        <v>55</v>
      </c>
      <c r="C26" s="101"/>
      <c r="D26" s="102">
        <v>50</v>
      </c>
      <c r="E26" s="103"/>
      <c r="F26" s="69"/>
      <c r="G26" s="19"/>
      <c r="H26" s="19"/>
      <c r="I26" s="36" t="str">
        <f>IF(F26="","- kitölteni a tudományos tevékenységért járó pontszámot ! (0 / 50 pont )"," ")</f>
        <v>- kitölteni a tudományos tevékenységért járó pontszámot ! (0 / 50 pont )</v>
      </c>
      <c r="J26" s="11"/>
    </row>
    <row r="27" spans="1:10" ht="36.75" customHeight="1" x14ac:dyDescent="0.25">
      <c r="A27" s="19"/>
      <c r="B27" s="100" t="s">
        <v>56</v>
      </c>
      <c r="C27" s="101"/>
      <c r="D27" s="102">
        <v>40</v>
      </c>
      <c r="E27" s="103"/>
      <c r="F27" s="69"/>
      <c r="G27" s="19"/>
      <c r="H27" s="19"/>
      <c r="I27" s="36" t="str">
        <f>IF(F27="","- kitölteni a tudományos tevékenységért járó pontszámot ! (0 / 40 pont )"," ")</f>
        <v>- kitölteni a tudományos tevékenységért járó pontszámot ! (0 / 40 pont )</v>
      </c>
      <c r="J27" s="11"/>
    </row>
    <row r="28" spans="1:10" ht="36.75" customHeight="1" x14ac:dyDescent="0.25">
      <c r="A28" s="19"/>
      <c r="B28" s="100" t="s">
        <v>57</v>
      </c>
      <c r="C28" s="101"/>
      <c r="D28" s="102">
        <v>100</v>
      </c>
      <c r="E28" s="103"/>
      <c r="F28" s="69"/>
      <c r="G28" s="19"/>
      <c r="H28" s="19"/>
      <c r="I28" s="36" t="str">
        <f>IF(F28="","- kitölteni a tudományos tevékenységért járó pontszámot ! (0 / 100 pont )"," ")</f>
        <v>- kitölteni a tudományos tevékenységért járó pontszámot ! (0 / 100 pont )</v>
      </c>
      <c r="J28" s="11"/>
    </row>
    <row r="29" spans="1:10" ht="36.75" customHeight="1" x14ac:dyDescent="0.25">
      <c r="A29" s="19"/>
      <c r="B29" s="108" t="s">
        <v>58</v>
      </c>
      <c r="C29" s="109"/>
      <c r="D29" s="110">
        <v>75</v>
      </c>
      <c r="E29" s="111"/>
      <c r="F29" s="75"/>
      <c r="G29" s="20"/>
      <c r="H29" s="19"/>
      <c r="I29" s="36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36.75" customHeight="1" thickBot="1" x14ac:dyDescent="0.3">
      <c r="A30" s="19"/>
      <c r="B30" s="112" t="s">
        <v>75</v>
      </c>
      <c r="C30" s="113"/>
      <c r="D30" s="114">
        <v>100</v>
      </c>
      <c r="E30" s="115"/>
      <c r="F30" s="70"/>
      <c r="G30" s="67"/>
      <c r="H30" s="19"/>
      <c r="I30" s="36" t="str">
        <f>IF(F30="","- kitölteni a tudományos tevékenységért járó pontszámot ! (0 / 100 pont )"," ")</f>
        <v>- kitölteni a tudományos tevékenységért járó pontszámot ! (0 / 100 pont )</v>
      </c>
      <c r="J30" s="11"/>
    </row>
    <row r="31" spans="1:10" ht="23.25" customHeight="1" thickBot="1" x14ac:dyDescent="0.3">
      <c r="A31" s="19"/>
      <c r="B31" s="104" t="s">
        <v>48</v>
      </c>
      <c r="C31" s="105"/>
      <c r="D31" s="106">
        <f>MAX(D24:E27)+MAX(D28:E29)+D30</f>
        <v>300</v>
      </c>
      <c r="E31" s="107"/>
      <c r="F31" s="71">
        <f>MAX(F24:F27)+MAX(F28:F29)+F30</f>
        <v>0</v>
      </c>
      <c r="G31" s="17"/>
      <c r="H31" s="19"/>
      <c r="I31" s="36"/>
      <c r="J31" s="11"/>
    </row>
    <row r="32" spans="1:10" ht="9.75" customHeight="1" thickBot="1" x14ac:dyDescent="0.3">
      <c r="A32" s="20"/>
      <c r="B32" s="66"/>
      <c r="C32" s="66"/>
      <c r="D32" s="66"/>
      <c r="E32" s="67"/>
      <c r="F32" s="67"/>
      <c r="G32" s="20"/>
      <c r="H32" s="19"/>
      <c r="I32" s="19"/>
      <c r="J32" s="11"/>
    </row>
    <row r="33" spans="1:10" ht="27.75" customHeight="1" thickBot="1" x14ac:dyDescent="0.3">
      <c r="A33" s="19"/>
      <c r="B33" s="170" t="s">
        <v>63</v>
      </c>
      <c r="C33" s="171"/>
      <c r="D33" s="172" t="s">
        <v>10</v>
      </c>
      <c r="E33" s="173"/>
      <c r="F33" s="174"/>
      <c r="G33" s="19"/>
      <c r="H33" s="19"/>
      <c r="I33" s="38"/>
      <c r="J33" s="11"/>
    </row>
    <row r="34" spans="1:10" ht="6.75" customHeight="1" thickBot="1" x14ac:dyDescent="0.3">
      <c r="A34" s="19"/>
      <c r="B34" s="49"/>
      <c r="C34" s="50"/>
      <c r="D34" s="81">
        <v>50</v>
      </c>
      <c r="E34" s="82"/>
      <c r="F34" s="175">
        <f>IF(F11=0,0,F11)</f>
        <v>-200</v>
      </c>
      <c r="G34" s="19"/>
      <c r="H34" s="19"/>
      <c r="I34" s="122" t="str">
        <f>IF(F34="","- kitölteni a tanulmányi eredményért járó pontszámot !"," ")</f>
        <v xml:space="preserve"> </v>
      </c>
      <c r="J34" s="11"/>
    </row>
    <row r="35" spans="1:10" ht="24" customHeight="1" thickBot="1" x14ac:dyDescent="0.3">
      <c r="A35" s="19"/>
      <c r="B35" s="148" t="s">
        <v>11</v>
      </c>
      <c r="C35" s="149"/>
      <c r="D35" s="83"/>
      <c r="E35" s="84"/>
      <c r="F35" s="176"/>
      <c r="G35" s="19"/>
      <c r="H35" s="19"/>
      <c r="I35" s="123"/>
      <c r="J35" s="11"/>
    </row>
    <row r="36" spans="1:10" ht="58.5" customHeight="1" thickBot="1" x14ac:dyDescent="0.3">
      <c r="A36" s="19"/>
      <c r="B36" s="168" t="s">
        <v>65</v>
      </c>
      <c r="C36" s="169"/>
      <c r="D36" s="85"/>
      <c r="E36" s="86"/>
      <c r="F36" s="177"/>
      <c r="G36" s="19"/>
      <c r="H36" s="19"/>
      <c r="I36" s="124"/>
      <c r="J36" s="11"/>
    </row>
    <row r="37" spans="1:10" ht="15.75" x14ac:dyDescent="0.25">
      <c r="A37" s="10"/>
      <c r="B37" s="25" t="s">
        <v>38</v>
      </c>
      <c r="C37" s="25"/>
      <c r="D37" s="25"/>
      <c r="E37" s="11"/>
      <c r="F37" s="11"/>
      <c r="G37" s="12"/>
      <c r="H37" s="19"/>
      <c r="I37" s="19"/>
      <c r="J37" s="11"/>
    </row>
    <row r="38" spans="1:10" ht="43.5" customHeight="1" x14ac:dyDescent="0.25">
      <c r="A38" s="10"/>
      <c r="B38" s="76" t="s">
        <v>59</v>
      </c>
      <c r="C38" s="79"/>
      <c r="D38" s="79"/>
      <c r="E38" s="79"/>
      <c r="F38" s="79"/>
      <c r="G38" s="80"/>
      <c r="H38" s="73"/>
      <c r="I38" s="19"/>
      <c r="J38" s="11"/>
    </row>
    <row r="39" spans="1:10" ht="36.75" customHeight="1" x14ac:dyDescent="0.25">
      <c r="A39" s="10"/>
      <c r="B39" s="76" t="s">
        <v>60</v>
      </c>
      <c r="C39" s="79"/>
      <c r="D39" s="79"/>
      <c r="E39" s="79"/>
      <c r="F39" s="79"/>
      <c r="G39" s="80"/>
      <c r="H39" s="73"/>
      <c r="I39" s="19"/>
      <c r="J39" s="11"/>
    </row>
    <row r="40" spans="1:10" ht="47.25" customHeight="1" x14ac:dyDescent="0.25">
      <c r="A40" s="10"/>
      <c r="B40" s="76" t="s">
        <v>61</v>
      </c>
      <c r="C40" s="79"/>
      <c r="D40" s="79"/>
      <c r="E40" s="79"/>
      <c r="F40" s="79"/>
      <c r="G40" s="80"/>
      <c r="H40" s="73"/>
      <c r="I40" s="19"/>
      <c r="J40" s="11"/>
    </row>
    <row r="41" spans="1:10" ht="42" customHeight="1" x14ac:dyDescent="0.25">
      <c r="A41" s="10"/>
      <c r="B41" s="76" t="s">
        <v>62</v>
      </c>
      <c r="C41" s="79"/>
      <c r="D41" s="79"/>
      <c r="E41" s="79"/>
      <c r="F41" s="79"/>
      <c r="G41" s="80"/>
      <c r="H41" s="73"/>
      <c r="I41" s="19"/>
      <c r="J41" s="11"/>
    </row>
    <row r="42" spans="1:10" ht="15.75" customHeight="1" x14ac:dyDescent="0.25">
      <c r="A42" s="10"/>
      <c r="B42" s="76" t="s">
        <v>64</v>
      </c>
      <c r="C42" s="79"/>
      <c r="D42" s="79"/>
      <c r="E42" s="79"/>
      <c r="F42" s="79"/>
      <c r="G42" s="80"/>
      <c r="H42" s="73"/>
      <c r="I42" s="19"/>
      <c r="J42" s="11"/>
    </row>
    <row r="43" spans="1:10" ht="15.75" customHeight="1" x14ac:dyDescent="0.25">
      <c r="A43" s="10"/>
      <c r="B43" s="76" t="s">
        <v>66</v>
      </c>
      <c r="C43" s="79"/>
      <c r="D43" s="79"/>
      <c r="E43" s="79"/>
      <c r="F43" s="79"/>
      <c r="G43" s="80"/>
      <c r="H43" s="73"/>
      <c r="I43" s="19"/>
      <c r="J43" s="11"/>
    </row>
    <row r="44" spans="1:10" ht="42.75" customHeight="1" x14ac:dyDescent="0.25">
      <c r="A44" s="19"/>
      <c r="B44" s="78" t="str">
        <f>CONCATENATE(C4," / ",C6)</f>
        <v xml:space="preserve"> / </v>
      </c>
      <c r="C44" s="78"/>
      <c r="D44" s="78"/>
      <c r="E44" s="78"/>
      <c r="F44" s="78"/>
      <c r="G44" s="23"/>
      <c r="H44" s="19"/>
      <c r="I44" s="19"/>
      <c r="J44" s="11"/>
    </row>
    <row r="45" spans="1:10" ht="10.5" customHeight="1" x14ac:dyDescent="0.25">
      <c r="A45" s="19"/>
      <c r="B45" s="63"/>
      <c r="C45" s="63"/>
      <c r="D45" s="63"/>
      <c r="E45" s="59"/>
      <c r="F45" s="59"/>
      <c r="G45" s="74"/>
      <c r="H45" s="19"/>
      <c r="I45" s="72"/>
      <c r="J45" s="11"/>
    </row>
    <row r="46" spans="1:10" ht="9.75" customHeight="1" thickBot="1" x14ac:dyDescent="0.3">
      <c r="A46" s="19"/>
      <c r="B46" s="78"/>
      <c r="C46" s="78"/>
      <c r="D46" s="78"/>
      <c r="E46" s="78"/>
      <c r="F46" s="78"/>
      <c r="G46" s="23"/>
      <c r="H46" s="19"/>
      <c r="I46" s="19"/>
      <c r="J46" s="11"/>
    </row>
    <row r="47" spans="1:10" ht="30.75" customHeight="1" x14ac:dyDescent="0.25">
      <c r="A47" s="19"/>
      <c r="B47" s="150" t="s">
        <v>49</v>
      </c>
      <c r="C47" s="151"/>
      <c r="D47" s="81">
        <v>30</v>
      </c>
      <c r="E47" s="82"/>
      <c r="F47" s="97"/>
      <c r="G47" s="19"/>
      <c r="H47" s="19"/>
      <c r="I47" s="122" t="str">
        <f>IF(F47="","- kitölteni a tudományos tevékenységért járó pontszámot !"," ")</f>
        <v>- kitölteni a tudományos tevékenységért járó pontszámot !</v>
      </c>
      <c r="J47" s="11"/>
    </row>
    <row r="48" spans="1:10" ht="11.25" customHeight="1" thickBot="1" x14ac:dyDescent="0.3">
      <c r="A48" s="19"/>
      <c r="B48" s="136"/>
      <c r="C48" s="137"/>
      <c r="D48" s="83"/>
      <c r="E48" s="84"/>
      <c r="F48" s="98"/>
      <c r="G48" s="19"/>
      <c r="H48" s="19"/>
      <c r="I48" s="123"/>
      <c r="J48" s="11"/>
    </row>
    <row r="49" spans="1:10" ht="15.75" thickBot="1" x14ac:dyDescent="0.3">
      <c r="A49" s="19"/>
      <c r="B49" s="153" t="s">
        <v>12</v>
      </c>
      <c r="C49" s="154"/>
      <c r="D49" s="83"/>
      <c r="E49" s="84"/>
      <c r="F49" s="98"/>
      <c r="G49" s="19"/>
      <c r="H49" s="19"/>
      <c r="I49" s="123"/>
      <c r="J49" s="11"/>
    </row>
    <row r="50" spans="1:10" ht="15.75" customHeight="1" thickBot="1" x14ac:dyDescent="0.3">
      <c r="A50" s="19"/>
      <c r="B50" s="153" t="s">
        <v>13</v>
      </c>
      <c r="C50" s="154"/>
      <c r="D50" s="83"/>
      <c r="E50" s="84"/>
      <c r="F50" s="98"/>
      <c r="G50" s="19"/>
      <c r="H50" s="19"/>
      <c r="I50" s="123"/>
      <c r="J50" s="11"/>
    </row>
    <row r="51" spans="1:10" ht="15.75" customHeight="1" thickBot="1" x14ac:dyDescent="0.3">
      <c r="A51" s="19"/>
      <c r="B51" s="153" t="s">
        <v>14</v>
      </c>
      <c r="C51" s="154"/>
      <c r="D51" s="83"/>
      <c r="E51" s="84"/>
      <c r="F51" s="98"/>
      <c r="G51" s="19"/>
      <c r="H51" s="19"/>
      <c r="I51" s="123"/>
      <c r="J51" s="11"/>
    </row>
    <row r="52" spans="1:10" ht="15.75" customHeight="1" thickBot="1" x14ac:dyDescent="0.3">
      <c r="A52" s="19"/>
      <c r="B52" s="153" t="s">
        <v>15</v>
      </c>
      <c r="C52" s="154"/>
      <c r="D52" s="83"/>
      <c r="E52" s="84"/>
      <c r="F52" s="98"/>
      <c r="G52" s="19"/>
      <c r="H52" s="19"/>
      <c r="I52" s="123"/>
      <c r="J52" s="11"/>
    </row>
    <row r="53" spans="1:10" ht="15.75" thickBot="1" x14ac:dyDescent="0.3">
      <c r="A53" s="19"/>
      <c r="B53" s="153" t="s">
        <v>16</v>
      </c>
      <c r="C53" s="154"/>
      <c r="D53" s="83"/>
      <c r="E53" s="84"/>
      <c r="F53" s="98"/>
      <c r="G53" s="19"/>
      <c r="H53" s="19"/>
      <c r="I53" s="123"/>
      <c r="J53" s="11"/>
    </row>
    <row r="54" spans="1:10" ht="15.75" customHeight="1" thickBot="1" x14ac:dyDescent="0.3">
      <c r="A54" s="19"/>
      <c r="B54" s="153" t="s">
        <v>17</v>
      </c>
      <c r="C54" s="154"/>
      <c r="D54" s="83"/>
      <c r="E54" s="84"/>
      <c r="F54" s="98"/>
      <c r="G54" s="19"/>
      <c r="H54" s="19"/>
      <c r="I54" s="123"/>
      <c r="J54" s="11"/>
    </row>
    <row r="55" spans="1:10" ht="15.75" thickBot="1" x14ac:dyDescent="0.3">
      <c r="A55" s="19"/>
      <c r="B55" s="138" t="s">
        <v>18</v>
      </c>
      <c r="C55" s="139"/>
      <c r="D55" s="83"/>
      <c r="E55" s="84"/>
      <c r="F55" s="98"/>
      <c r="G55" s="19"/>
      <c r="H55" s="19"/>
      <c r="I55" s="123"/>
      <c r="J55" s="11"/>
    </row>
    <row r="56" spans="1:10" ht="11.25" customHeight="1" thickBot="1" x14ac:dyDescent="0.3">
      <c r="A56" s="19"/>
      <c r="B56" s="57"/>
      <c r="C56" s="58"/>
      <c r="D56" s="83"/>
      <c r="E56" s="84"/>
      <c r="F56" s="98"/>
      <c r="G56" s="19"/>
      <c r="H56" s="19"/>
      <c r="I56" s="123"/>
      <c r="J56" s="11"/>
    </row>
    <row r="57" spans="1:10" ht="15.75" thickBot="1" x14ac:dyDescent="0.3">
      <c r="A57" s="19"/>
      <c r="B57" s="201" t="s">
        <v>19</v>
      </c>
      <c r="C57" s="202"/>
      <c r="D57" s="83"/>
      <c r="E57" s="84"/>
      <c r="F57" s="98"/>
      <c r="G57" s="19"/>
      <c r="H57" s="19"/>
      <c r="I57" s="123"/>
      <c r="J57" s="11"/>
    </row>
    <row r="58" spans="1:10" ht="33" customHeight="1" thickBot="1" x14ac:dyDescent="0.3">
      <c r="A58" s="19"/>
      <c r="B58" s="87" t="s">
        <v>67</v>
      </c>
      <c r="C58" s="88"/>
      <c r="D58" s="83"/>
      <c r="E58" s="84"/>
      <c r="F58" s="98"/>
      <c r="G58" s="19"/>
      <c r="H58" s="19"/>
      <c r="I58" s="123"/>
      <c r="J58" s="11"/>
    </row>
    <row r="59" spans="1:10" ht="30" customHeight="1" thickBot="1" x14ac:dyDescent="0.3">
      <c r="A59" s="19"/>
      <c r="B59" s="87" t="s">
        <v>52</v>
      </c>
      <c r="C59" s="88"/>
      <c r="D59" s="83"/>
      <c r="E59" s="84"/>
      <c r="F59" s="98"/>
      <c r="G59" s="19"/>
      <c r="H59" s="19"/>
      <c r="I59" s="123"/>
      <c r="J59" s="11"/>
    </row>
    <row r="60" spans="1:10" ht="21.75" customHeight="1" thickBot="1" x14ac:dyDescent="0.3">
      <c r="A60" s="19"/>
      <c r="B60" s="87" t="s">
        <v>20</v>
      </c>
      <c r="C60" s="88"/>
      <c r="D60" s="83"/>
      <c r="E60" s="84"/>
      <c r="F60" s="98"/>
      <c r="G60" s="19"/>
      <c r="H60" s="19"/>
      <c r="I60" s="123"/>
      <c r="J60" s="11"/>
    </row>
    <row r="61" spans="1:10" ht="15.75" thickBot="1" x14ac:dyDescent="0.3">
      <c r="A61" s="19"/>
      <c r="B61" s="87" t="s">
        <v>21</v>
      </c>
      <c r="C61" s="88"/>
      <c r="D61" s="83"/>
      <c r="E61" s="84"/>
      <c r="F61" s="98"/>
      <c r="G61" s="19"/>
      <c r="H61" s="19"/>
      <c r="I61" s="123"/>
      <c r="J61" s="11"/>
    </row>
    <row r="62" spans="1:10" ht="31.5" customHeight="1" thickBot="1" x14ac:dyDescent="0.3">
      <c r="A62" s="19"/>
      <c r="B62" s="87" t="s">
        <v>22</v>
      </c>
      <c r="C62" s="88"/>
      <c r="D62" s="83"/>
      <c r="E62" s="84"/>
      <c r="F62" s="98"/>
      <c r="G62" s="19"/>
      <c r="H62" s="19"/>
      <c r="I62" s="123"/>
      <c r="J62" s="11"/>
    </row>
    <row r="63" spans="1:10" ht="18" customHeight="1" thickBot="1" x14ac:dyDescent="0.3">
      <c r="A63" s="19"/>
      <c r="B63" s="87" t="s">
        <v>23</v>
      </c>
      <c r="C63" s="88"/>
      <c r="D63" s="83"/>
      <c r="E63" s="84"/>
      <c r="F63" s="98"/>
      <c r="G63" s="19"/>
      <c r="H63" s="19"/>
      <c r="I63" s="124"/>
      <c r="J63" s="11"/>
    </row>
    <row r="64" spans="1:10" ht="12.75" customHeight="1" thickBot="1" x14ac:dyDescent="0.3">
      <c r="A64" s="19"/>
      <c r="B64" s="55"/>
      <c r="C64" s="56"/>
      <c r="D64" s="85"/>
      <c r="E64" s="86"/>
      <c r="F64" s="99"/>
      <c r="G64" s="19"/>
      <c r="H64" s="19"/>
      <c r="I64" s="54"/>
      <c r="J64" s="11"/>
    </row>
    <row r="65" spans="1:10" ht="15.75" thickBot="1" x14ac:dyDescent="0.3">
      <c r="A65" s="19"/>
      <c r="B65" s="157" t="s">
        <v>50</v>
      </c>
      <c r="C65" s="158"/>
      <c r="D65" s="81">
        <v>14</v>
      </c>
      <c r="E65" s="82"/>
      <c r="F65" s="97"/>
      <c r="G65" s="19"/>
      <c r="H65" s="19"/>
      <c r="I65" s="121" t="str">
        <f>IF(F65="","- kitölteni a  pontszámot !"," ")</f>
        <v>- kitölteni a  pontszámot !</v>
      </c>
      <c r="J65" s="11"/>
    </row>
    <row r="66" spans="1:10" ht="15.75" thickBot="1" x14ac:dyDescent="0.3">
      <c r="A66" s="19"/>
      <c r="B66" s="155" t="s">
        <v>69</v>
      </c>
      <c r="C66" s="156"/>
      <c r="D66" s="83"/>
      <c r="E66" s="84"/>
      <c r="F66" s="98"/>
      <c r="G66" s="19"/>
      <c r="H66" s="19"/>
      <c r="I66" s="121"/>
      <c r="J66" s="11"/>
    </row>
    <row r="67" spans="1:10" ht="10.5" customHeight="1" thickBot="1" x14ac:dyDescent="0.3">
      <c r="A67" s="19"/>
      <c r="B67" s="128"/>
      <c r="C67" s="129"/>
      <c r="D67" s="85"/>
      <c r="E67" s="86"/>
      <c r="F67" s="99"/>
      <c r="G67" s="19"/>
      <c r="H67" s="19"/>
      <c r="I67" s="121"/>
      <c r="J67" s="11"/>
    </row>
    <row r="68" spans="1:10" ht="15.75" thickBot="1" x14ac:dyDescent="0.3">
      <c r="A68" s="19"/>
      <c r="B68" s="195" t="s">
        <v>51</v>
      </c>
      <c r="C68" s="196"/>
      <c r="D68" s="81">
        <v>6</v>
      </c>
      <c r="E68" s="82"/>
      <c r="F68" s="97"/>
      <c r="G68" s="19"/>
      <c r="H68" s="19"/>
      <c r="I68" s="121" t="str">
        <f>IF(F68="","- megadni a nyelvtudásért járó  pontszámot !"," ")</f>
        <v>- megadni a nyelvtudásért járó  pontszámot !</v>
      </c>
      <c r="J68" s="11"/>
    </row>
    <row r="69" spans="1:10" ht="15.75" thickBot="1" x14ac:dyDescent="0.3">
      <c r="A69" s="19"/>
      <c r="B69" s="95" t="s">
        <v>24</v>
      </c>
      <c r="C69" s="96"/>
      <c r="D69" s="83"/>
      <c r="E69" s="84"/>
      <c r="F69" s="98"/>
      <c r="G69" s="19"/>
      <c r="H69" s="19"/>
      <c r="I69" s="121"/>
      <c r="J69" s="11"/>
    </row>
    <row r="70" spans="1:10" ht="15.75" thickBot="1" x14ac:dyDescent="0.3">
      <c r="A70" s="19"/>
      <c r="B70" s="95" t="s">
        <v>25</v>
      </c>
      <c r="C70" s="96"/>
      <c r="D70" s="83"/>
      <c r="E70" s="84"/>
      <c r="F70" s="98"/>
      <c r="G70" s="19"/>
      <c r="H70" s="19"/>
      <c r="I70" s="121"/>
      <c r="J70" s="11"/>
    </row>
    <row r="71" spans="1:10" ht="15.75" thickBot="1" x14ac:dyDescent="0.3">
      <c r="A71" s="19"/>
      <c r="B71" s="93" t="s">
        <v>26</v>
      </c>
      <c r="C71" s="94"/>
      <c r="D71" s="83"/>
      <c r="E71" s="84"/>
      <c r="F71" s="98"/>
      <c r="G71" s="19"/>
      <c r="H71" s="19"/>
      <c r="I71" s="121"/>
      <c r="J71" s="11"/>
    </row>
    <row r="72" spans="1:10" ht="10.5" customHeight="1" thickBot="1" x14ac:dyDescent="0.3">
      <c r="A72" s="19"/>
      <c r="B72" s="91"/>
      <c r="C72" s="92"/>
      <c r="D72" s="85"/>
      <c r="E72" s="86"/>
      <c r="F72" s="99"/>
      <c r="G72" s="19"/>
      <c r="H72" s="19"/>
      <c r="I72" s="121"/>
      <c r="J72" s="11"/>
    </row>
    <row r="73" spans="1:10" ht="26.25" customHeight="1" thickBot="1" x14ac:dyDescent="0.3">
      <c r="A73" s="19"/>
      <c r="B73" s="130" t="s">
        <v>27</v>
      </c>
      <c r="C73" s="131"/>
      <c r="D73" s="190">
        <f>+D34+D47+D65+D68+D31</f>
        <v>400</v>
      </c>
      <c r="E73" s="190"/>
      <c r="F73" s="89">
        <f>+F34+F47+F65+F68+F31</f>
        <v>-200</v>
      </c>
      <c r="G73" s="90"/>
      <c r="H73" s="19"/>
      <c r="I73" s="19"/>
      <c r="J73" s="11"/>
    </row>
    <row r="74" spans="1:10" ht="15.75" x14ac:dyDescent="0.25">
      <c r="A74" s="10"/>
      <c r="B74" s="25" t="s">
        <v>38</v>
      </c>
      <c r="C74" s="25"/>
      <c r="D74" s="25"/>
      <c r="E74" s="11"/>
      <c r="F74" s="11"/>
      <c r="G74" s="12"/>
      <c r="H74" s="19"/>
      <c r="I74" s="19"/>
      <c r="J74" s="11"/>
    </row>
    <row r="75" spans="1:10" ht="19.5" customHeight="1" x14ac:dyDescent="0.25">
      <c r="A75" s="10"/>
      <c r="B75" s="76" t="s">
        <v>68</v>
      </c>
      <c r="C75" s="79"/>
      <c r="D75" s="79"/>
      <c r="E75" s="79"/>
      <c r="F75" s="79"/>
      <c r="G75" s="80"/>
      <c r="H75" s="73"/>
      <c r="I75" s="19"/>
      <c r="J75" s="11"/>
    </row>
    <row r="76" spans="1:10" ht="25.5" customHeight="1" x14ac:dyDescent="0.25">
      <c r="A76" s="10"/>
      <c r="B76" s="76" t="s">
        <v>70</v>
      </c>
      <c r="C76" s="76"/>
      <c r="D76" s="76"/>
      <c r="E76" s="76"/>
      <c r="F76" s="76"/>
      <c r="G76" s="77"/>
      <c r="H76" s="73"/>
      <c r="I76" s="19"/>
      <c r="J76" s="11"/>
    </row>
    <row r="77" spans="1:10" ht="16.5" customHeight="1" x14ac:dyDescent="0.25">
      <c r="A77" s="19"/>
      <c r="B77" s="51"/>
      <c r="C77" s="51"/>
      <c r="D77" s="51"/>
      <c r="E77" s="52"/>
      <c r="F77" s="52"/>
      <c r="G77" s="31"/>
      <c r="H77" s="19"/>
      <c r="I77" s="19"/>
      <c r="J77" s="11"/>
    </row>
    <row r="78" spans="1:10" ht="42.75" customHeight="1" x14ac:dyDescent="0.25">
      <c r="A78" s="19"/>
      <c r="B78" s="125" t="str">
        <f>CONCATENATE(C4," / ",C6)</f>
        <v xml:space="preserve"> / </v>
      </c>
      <c r="C78" s="126"/>
      <c r="D78" s="126"/>
      <c r="E78" s="126"/>
      <c r="F78" s="127"/>
      <c r="G78" s="23"/>
      <c r="H78" s="19"/>
      <c r="I78" s="19"/>
      <c r="J78" s="11"/>
    </row>
    <row r="79" spans="1:10" ht="16.5" customHeight="1" x14ac:dyDescent="0.25">
      <c r="A79" s="19"/>
      <c r="B79" s="14"/>
      <c r="C79" s="51"/>
      <c r="D79" s="51"/>
      <c r="E79" s="52"/>
      <c r="F79" s="59"/>
      <c r="G79" s="23"/>
      <c r="H79" s="19"/>
      <c r="I79" s="19"/>
      <c r="J79" s="11"/>
    </row>
    <row r="80" spans="1:10" ht="41.25" x14ac:dyDescent="0.25">
      <c r="A80" s="27"/>
      <c r="B80" s="60" t="s">
        <v>28</v>
      </c>
      <c r="C80" s="197"/>
      <c r="D80" s="198"/>
      <c r="E80" s="198"/>
      <c r="F80" s="199"/>
      <c r="G80" s="28"/>
      <c r="H80" s="19"/>
      <c r="I80" s="38" t="str">
        <f>IF(C80="","- Kérem válasszon a legördíthető listából!",)</f>
        <v>- Kérem válasszon a legördíthető listából!</v>
      </c>
      <c r="J80" s="11"/>
    </row>
    <row r="81" spans="1:10" ht="5.25" customHeight="1" x14ac:dyDescent="0.25">
      <c r="A81" s="27"/>
      <c r="B81" s="61"/>
      <c r="C81" s="61"/>
      <c r="D81" s="61"/>
      <c r="E81" s="11"/>
      <c r="F81" s="11"/>
      <c r="G81" s="16"/>
      <c r="H81" s="19"/>
      <c r="I81" s="19"/>
      <c r="J81" s="11"/>
    </row>
    <row r="82" spans="1:10" ht="42.75" customHeight="1" x14ac:dyDescent="0.25">
      <c r="A82" s="27"/>
      <c r="B82" s="60" t="s">
        <v>29</v>
      </c>
      <c r="C82" s="197"/>
      <c r="D82" s="200"/>
      <c r="E82" s="200"/>
      <c r="F82" s="199"/>
      <c r="G82" s="28"/>
      <c r="H82" s="19"/>
      <c r="I82" s="62" t="s">
        <v>30</v>
      </c>
      <c r="J82" s="11"/>
    </row>
    <row r="83" spans="1:10" ht="15.75" x14ac:dyDescent="0.25">
      <c r="A83" s="27"/>
      <c r="B83" s="14"/>
      <c r="C83" s="14"/>
      <c r="D83" s="14"/>
      <c r="E83" s="11"/>
      <c r="F83" s="11"/>
      <c r="G83" s="28"/>
      <c r="H83" s="19"/>
      <c r="I83" s="19"/>
      <c r="J83" s="11"/>
    </row>
    <row r="84" spans="1:10" ht="51" customHeight="1" x14ac:dyDescent="0.25">
      <c r="A84" s="27"/>
      <c r="B84" s="159" t="s">
        <v>31</v>
      </c>
      <c r="C84" s="159"/>
      <c r="D84" s="159"/>
      <c r="E84" s="159"/>
      <c r="F84" s="159"/>
      <c r="G84" s="28"/>
      <c r="H84" s="19"/>
      <c r="I84" s="19"/>
      <c r="J84" s="11"/>
    </row>
    <row r="85" spans="1:10" ht="213.75" customHeight="1" x14ac:dyDescent="0.25">
      <c r="A85" s="23"/>
      <c r="B85" s="191"/>
      <c r="C85" s="191"/>
      <c r="D85" s="191"/>
      <c r="E85" s="192"/>
      <c r="F85" s="192"/>
      <c r="G85" s="23"/>
      <c r="H85" s="19"/>
      <c r="I85" s="38" t="str">
        <f>IF(B85="","- kitölteni a szöveges indoklás mezőt (B109-es cella)!"," ")</f>
        <v>- kitölteni a szöveges indoklás mezőt (B109-es cella)!</v>
      </c>
      <c r="J85" s="11"/>
    </row>
    <row r="86" spans="1:10" ht="213.75" customHeight="1" x14ac:dyDescent="0.25">
      <c r="A86" s="19"/>
      <c r="B86" s="191"/>
      <c r="C86" s="191"/>
      <c r="D86" s="191"/>
      <c r="E86" s="192"/>
      <c r="F86" s="192"/>
      <c r="G86" s="19"/>
      <c r="H86" s="19"/>
      <c r="I86" s="19"/>
      <c r="J86" s="11"/>
    </row>
    <row r="87" spans="1:10" x14ac:dyDescent="0.25">
      <c r="A87" s="29"/>
      <c r="B87" s="30"/>
      <c r="C87" s="30"/>
      <c r="D87" s="30"/>
      <c r="E87" s="24"/>
      <c r="F87" s="24"/>
      <c r="G87" s="31"/>
      <c r="H87" s="19"/>
      <c r="I87" s="19"/>
      <c r="J87" s="11"/>
    </row>
    <row r="88" spans="1:10" x14ac:dyDescent="0.25">
      <c r="A88" s="10"/>
      <c r="B88" s="132" t="s">
        <v>32</v>
      </c>
      <c r="C88" s="132"/>
      <c r="D88" s="132"/>
      <c r="E88" s="132"/>
      <c r="F88" s="132"/>
      <c r="G88" s="12"/>
      <c r="H88" s="19"/>
      <c r="I88" s="19"/>
      <c r="J88" s="11"/>
    </row>
    <row r="89" spans="1:10" x14ac:dyDescent="0.25">
      <c r="A89" s="10"/>
      <c r="B89" s="32"/>
      <c r="C89" s="32"/>
      <c r="D89" s="32"/>
      <c r="E89" s="11"/>
      <c r="F89" s="11"/>
      <c r="G89" s="12"/>
      <c r="H89" s="19"/>
      <c r="I89" s="19"/>
      <c r="J89" s="11"/>
    </row>
    <row r="90" spans="1:10" ht="61.5" customHeight="1" x14ac:dyDescent="0.25">
      <c r="A90" s="10"/>
      <c r="B90" s="152" t="s">
        <v>33</v>
      </c>
      <c r="C90" s="152"/>
      <c r="D90" s="152"/>
      <c r="E90" s="152"/>
      <c r="F90" s="152"/>
      <c r="G90" s="12"/>
      <c r="H90" s="19"/>
      <c r="I90" s="19"/>
      <c r="J90" s="11"/>
    </row>
    <row r="91" spans="1:10" x14ac:dyDescent="0.25">
      <c r="A91" s="10"/>
      <c r="B91" s="26"/>
      <c r="C91" s="26"/>
      <c r="D91" s="26"/>
      <c r="E91" s="11"/>
      <c r="F91" s="11"/>
      <c r="G91" s="12"/>
      <c r="H91" s="19"/>
      <c r="I91" s="19"/>
      <c r="J91" s="11"/>
    </row>
    <row r="92" spans="1:10" x14ac:dyDescent="0.25">
      <c r="A92" s="10"/>
      <c r="B92" s="26"/>
      <c r="C92" s="26"/>
      <c r="D92" s="26"/>
      <c r="E92" s="11"/>
      <c r="F92" s="11"/>
      <c r="G92" s="12"/>
      <c r="H92" s="19"/>
      <c r="I92" s="19"/>
      <c r="J92" s="11"/>
    </row>
    <row r="93" spans="1:10" x14ac:dyDescent="0.25">
      <c r="A93" s="10"/>
      <c r="B93" s="64" t="s">
        <v>34</v>
      </c>
      <c r="C93" s="26"/>
      <c r="D93" s="26"/>
      <c r="E93" s="11"/>
      <c r="F93" s="11"/>
      <c r="G93" s="12"/>
      <c r="H93" s="19"/>
      <c r="I93" s="37" t="str">
        <f>IF(B93="Kelt:  ……………………………","- kitölteni a keltezés mezőt (B117 cella)!"," ")</f>
        <v>- kitölteni a keltezés mezőt (B117 cella)!</v>
      </c>
      <c r="J93" s="11"/>
    </row>
    <row r="94" spans="1:10" x14ac:dyDescent="0.25">
      <c r="A94" s="10"/>
      <c r="B94" s="26"/>
      <c r="C94" s="26"/>
      <c r="D94" s="26"/>
      <c r="E94" s="11"/>
      <c r="F94" s="11"/>
      <c r="G94" s="12"/>
      <c r="H94" s="19"/>
      <c r="I94" s="19"/>
      <c r="J94" s="11"/>
    </row>
    <row r="95" spans="1:10" x14ac:dyDescent="0.25">
      <c r="A95" s="10"/>
      <c r="B95" s="26"/>
      <c r="C95" s="26"/>
      <c r="D95" s="26"/>
      <c r="E95" s="11"/>
      <c r="F95" s="11"/>
      <c r="G95" s="12"/>
      <c r="H95" s="19"/>
      <c r="I95" s="19"/>
      <c r="J95" s="11"/>
    </row>
    <row r="96" spans="1:10" x14ac:dyDescent="0.25">
      <c r="A96" s="10"/>
      <c r="B96" s="26" t="s">
        <v>35</v>
      </c>
      <c r="C96" s="26"/>
      <c r="D96" s="26"/>
      <c r="E96" s="11"/>
      <c r="F96" s="11"/>
      <c r="G96" s="12"/>
      <c r="H96" s="19"/>
      <c r="I96" s="19"/>
      <c r="J96" s="11"/>
    </row>
    <row r="97" spans="1:10" x14ac:dyDescent="0.25">
      <c r="A97" s="10"/>
      <c r="B97" s="33"/>
      <c r="C97" s="33"/>
      <c r="D97" s="43"/>
      <c r="E97" s="141" t="s">
        <v>36</v>
      </c>
      <c r="F97" s="142"/>
      <c r="G97" s="12"/>
      <c r="H97" s="19"/>
      <c r="I97" s="19"/>
      <c r="J97" s="11"/>
    </row>
    <row r="98" spans="1:10" x14ac:dyDescent="0.25">
      <c r="A98" s="15"/>
      <c r="B98" s="34"/>
      <c r="C98" s="34"/>
      <c r="D98" s="44"/>
      <c r="E98" s="119"/>
      <c r="F98" s="120"/>
      <c r="G98" s="16"/>
      <c r="H98" s="19"/>
      <c r="I98" s="37" t="str">
        <f>IF(E98="","- kitölteni a név mezőt (E122-es cella)!"," ")</f>
        <v>- kitölteni a név mezőt (E122-es cella)!</v>
      </c>
      <c r="J98" s="11"/>
    </row>
    <row r="99" spans="1:10" x14ac:dyDescent="0.25">
      <c r="A99" s="15"/>
      <c r="B99" s="34"/>
      <c r="C99" s="34"/>
      <c r="D99" s="44"/>
      <c r="E99" s="193" t="s">
        <v>37</v>
      </c>
      <c r="F99" s="194"/>
      <c r="G99" s="16"/>
      <c r="H99" s="20"/>
      <c r="I99" s="20"/>
      <c r="J99" s="11"/>
    </row>
  </sheetData>
  <sheetProtection algorithmName="SHA-512" hashValue="V7J5wWWXHMv59+5vsbWwdZg9PQ27GvZ5I8hOBec8V+qdf9Urw4w65gaMuMRH8tJMOOlCuRUTamfS84V4avkYPQ==" saltValue="PWGp1H3PcCF34+95T9ifJA==" spinCount="100000" sheet="1" objects="1" scenarios="1"/>
  <mergeCells count="97">
    <mergeCell ref="D73:E73"/>
    <mergeCell ref="B85:F85"/>
    <mergeCell ref="B86:F86"/>
    <mergeCell ref="E99:F99"/>
    <mergeCell ref="I34:I36"/>
    <mergeCell ref="B68:C68"/>
    <mergeCell ref="B52:C52"/>
    <mergeCell ref="F47:F64"/>
    <mergeCell ref="B49:C49"/>
    <mergeCell ref="B51:C51"/>
    <mergeCell ref="B63:C63"/>
    <mergeCell ref="C80:F80"/>
    <mergeCell ref="C82:F82"/>
    <mergeCell ref="B50:C50"/>
    <mergeCell ref="B57:C57"/>
    <mergeCell ref="B58:C58"/>
    <mergeCell ref="C19:F19"/>
    <mergeCell ref="B36:C36"/>
    <mergeCell ref="B33:C33"/>
    <mergeCell ref="D33:F33"/>
    <mergeCell ref="D34:E36"/>
    <mergeCell ref="F34:F36"/>
    <mergeCell ref="B21:C22"/>
    <mergeCell ref="D21:E21"/>
    <mergeCell ref="F21:F22"/>
    <mergeCell ref="D22:E22"/>
    <mergeCell ref="B23:C23"/>
    <mergeCell ref="D23:F23"/>
    <mergeCell ref="B24:C24"/>
    <mergeCell ref="D24:E24"/>
    <mergeCell ref="B25:C25"/>
    <mergeCell ref="D25:E25"/>
    <mergeCell ref="C4:F4"/>
    <mergeCell ref="E97:F97"/>
    <mergeCell ref="C6:F6"/>
    <mergeCell ref="C8:F8"/>
    <mergeCell ref="B15:F15"/>
    <mergeCell ref="B17:F17"/>
    <mergeCell ref="B35:C35"/>
    <mergeCell ref="B47:C47"/>
    <mergeCell ref="B90:F90"/>
    <mergeCell ref="B54:C54"/>
    <mergeCell ref="B53:C53"/>
    <mergeCell ref="B66:C66"/>
    <mergeCell ref="B65:C65"/>
    <mergeCell ref="B84:F84"/>
    <mergeCell ref="B13:C13"/>
    <mergeCell ref="D13:F13"/>
    <mergeCell ref="A1:G2"/>
    <mergeCell ref="I1:I2"/>
    <mergeCell ref="E98:F98"/>
    <mergeCell ref="I68:I72"/>
    <mergeCell ref="I65:I67"/>
    <mergeCell ref="I47:I63"/>
    <mergeCell ref="B78:F78"/>
    <mergeCell ref="B67:C67"/>
    <mergeCell ref="B73:C73"/>
    <mergeCell ref="B88:F88"/>
    <mergeCell ref="I11:I13"/>
    <mergeCell ref="D65:E67"/>
    <mergeCell ref="B48:C48"/>
    <mergeCell ref="B69:C69"/>
    <mergeCell ref="D68:E72"/>
    <mergeCell ref="B55:C55"/>
    <mergeCell ref="B26:C26"/>
    <mergeCell ref="D26:E26"/>
    <mergeCell ref="B31:C31"/>
    <mergeCell ref="D31:E31"/>
    <mergeCell ref="B27:C27"/>
    <mergeCell ref="D27:E27"/>
    <mergeCell ref="B28:C28"/>
    <mergeCell ref="D28:E28"/>
    <mergeCell ref="B29:C29"/>
    <mergeCell ref="D29:E29"/>
    <mergeCell ref="B30:C30"/>
    <mergeCell ref="D30:E30"/>
    <mergeCell ref="B38:G38"/>
    <mergeCell ref="B39:G39"/>
    <mergeCell ref="B40:G40"/>
    <mergeCell ref="B41:G41"/>
    <mergeCell ref="B44:F44"/>
    <mergeCell ref="B76:G76"/>
    <mergeCell ref="B46:F46"/>
    <mergeCell ref="B42:G42"/>
    <mergeCell ref="B43:G43"/>
    <mergeCell ref="B75:G75"/>
    <mergeCell ref="D47:E64"/>
    <mergeCell ref="B61:C61"/>
    <mergeCell ref="B62:C62"/>
    <mergeCell ref="F73:G73"/>
    <mergeCell ref="B59:C59"/>
    <mergeCell ref="B60:C60"/>
    <mergeCell ref="B72:C72"/>
    <mergeCell ref="B71:C71"/>
    <mergeCell ref="B70:C70"/>
    <mergeCell ref="F68:F72"/>
    <mergeCell ref="F65:F67"/>
  </mergeCells>
  <printOptions horizontalCentered="1"/>
  <pageMargins left="7.874015748031496E-2" right="7.874015748031496E-2" top="0.35433070866141736" bottom="0.35433070866141736" header="0.31496062992125984" footer="0.31496062992125984"/>
  <pageSetup paperSize="9" scale="75" fitToHeight="5" orientation="portrait" r:id="rId1"/>
  <rowBreaks count="2" manualBreakCount="2">
    <brk id="43" max="6" man="1"/>
    <brk id="7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E8668929-4A92-4A62-8E6B-2B2B5D4E2EC0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C81</xm:sqref>
        </x14:dataValidation>
        <x14:dataValidation type="list" allowBlank="1" showInputMessage="1" showErrorMessage="1" xr:uid="{459571F7-8CA9-4701-B5C6-79E38EACEC17}">
          <x14:formula1>
            <xm:f>'.'!$A$7:$A$8</xm:f>
          </x14:formula1>
          <xm:sqref>C80:F80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9" sqref="C9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39</v>
      </c>
      <c r="C1" s="4" t="s">
        <v>71</v>
      </c>
    </row>
    <row r="2" spans="1:3" x14ac:dyDescent="0.25">
      <c r="A2" s="2" t="s">
        <v>40</v>
      </c>
      <c r="C2" s="4" t="s">
        <v>72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ht="30" x14ac:dyDescent="0.25">
      <c r="A7" s="2" t="s">
        <v>41</v>
      </c>
      <c r="C7" s="4"/>
    </row>
    <row r="8" spans="1:3" ht="30" x14ac:dyDescent="0.25">
      <c r="A8" s="2" t="s">
        <v>42</v>
      </c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cp:lastPrinted>2021-03-23T11:45:40Z</cp:lastPrinted>
  <dcterms:created xsi:type="dcterms:W3CDTF">2018-08-24T06:38:57Z</dcterms:created>
  <dcterms:modified xsi:type="dcterms:W3CDTF">2022-05-19T06:11:02Z</dcterms:modified>
  <cp:category/>
  <cp:contentStatus/>
</cp:coreProperties>
</file>