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_Pályázatok\ÚNKP\ÚNKP 2023_24\2_Bírálat\2022_23\"/>
    </mc:Choice>
  </mc:AlternateContent>
  <xr:revisionPtr revIDLastSave="0" documentId="13_ncr:1_{6944112B-C4CC-4B44-9685-702B3DB9E0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Munka1!$B$101</definedName>
    <definedName name="_xlnm.Print_Area" localSheetId="0">Munka1!$A$3:$G$107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I14" i="1"/>
  <c r="F35" i="1"/>
  <c r="D35" i="1"/>
  <c r="I34" i="1"/>
  <c r="I88" i="1"/>
  <c r="I93" i="1"/>
  <c r="I28" i="1"/>
  <c r="I29" i="1"/>
  <c r="I106" i="1" l="1"/>
  <c r="I101" i="1"/>
  <c r="I43" i="1"/>
  <c r="I77" i="1"/>
  <c r="N35" i="1"/>
  <c r="M35" i="1"/>
  <c r="L37" i="1"/>
  <c r="L35" i="1"/>
  <c r="L38" i="1"/>
  <c r="I33" i="1"/>
  <c r="I32" i="1"/>
  <c r="I31" i="1"/>
  <c r="I30" i="1"/>
  <c r="D74" i="1" l="1"/>
  <c r="I71" i="1" l="1"/>
  <c r="I66" i="1"/>
  <c r="I60" i="1"/>
  <c r="I56" i="1"/>
  <c r="I10" i="1"/>
  <c r="I8" i="1"/>
  <c r="I6" i="1"/>
  <c r="I4" i="1"/>
  <c r="F14" i="1"/>
  <c r="F37" i="1" s="1"/>
  <c r="F74" i="1" s="1"/>
  <c r="I37" i="1" l="1"/>
  <c r="B86" i="1" l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C14" authorId="0" shapeId="0" xr:uid="{FE553C3D-65FF-47A0-9D56-804533BFEA8D}">
      <text>
        <r>
          <rPr>
            <b/>
            <sz val="9"/>
            <color indexed="81"/>
            <rFont val="Times New Roman"/>
            <family val="1"/>
            <charset val="238"/>
          </rPr>
          <t>Kovács Eszter:</t>
        </r>
        <r>
          <rPr>
            <sz val="9"/>
            <color indexed="81"/>
            <rFont val="Times New Roman"/>
            <family val="1"/>
            <charset val="238"/>
          </rPr>
          <t xml:space="preserve">
- a képzésben teljesített </t>
        </r>
        <r>
          <rPr>
            <b/>
            <sz val="9"/>
            <color indexed="81"/>
            <rFont val="Times New Roman"/>
            <family val="1"/>
            <charset val="238"/>
          </rPr>
          <t>utolsó két lezárt félév súlyozott tanulmányi átlagának számtani átlaga</t>
        </r>
        <r>
          <rPr>
            <sz val="9"/>
            <color indexed="81"/>
            <rFont val="Times New Roman"/>
            <family val="1"/>
            <charset val="238"/>
          </rPr>
          <t xml:space="preserve"> - "kumulált átlag"
- kizárólag egy félév esetén:  a súlyozott tanulmányi átlag</t>
        </r>
      </text>
    </comment>
  </commentList>
</comments>
</file>

<file path=xl/sharedStrings.xml><?xml version="1.0" encoding="utf-8"?>
<sst xmlns="http://schemas.openxmlformats.org/spreadsheetml/2006/main" count="77" uniqueCount="77">
  <si>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</si>
  <si>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</si>
  <si>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</si>
  <si>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</si>
  <si>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</si>
  <si>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</si>
  <si>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</si>
  <si>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</si>
  <si>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</si>
  <si>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</si>
  <si>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</si>
  <si>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</si>
  <si>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</si>
  <si>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</si>
  <si>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</si>
  <si>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</si>
  <si>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</si>
  <si>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</si>
  <si>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</si>
  <si>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</si>
  <si>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</si>
  <si>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</si>
  <si>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</si>
  <si>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</si>
  <si>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</si>
  <si>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</si>
  <si>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</si>
  <si>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</si>
  <si>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</si>
  <si>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</si>
  <si>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</si>
  <si>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</si>
  <si>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</si>
  <si>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</si>
  <si>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4,0 szorozva 30-cal (kizárólag egy lezárt félév esetén a súlyozott tanulmányi átlag).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</si>
  <si>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</si>
  <si>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</si>
  <si>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t>ÚNKP-19-1-I 
(BSc képzés II-III. évf.)</t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</si>
  <si>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</si>
  <si>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</si>
  <si>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</si>
  <si>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</si>
  <si>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</si>
  <si>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3,5 szorozva 20-al (kizárólag egy lezárt félév esetén a súlyozott tanulmányi átlag)</t>
    </r>
  </si>
  <si>
    <r>
      <t>A kutatási terv kidolgozottsága, megvalósíthatósága, a téma tudományos fontossága, a téma újszerűsége, nemzetstratégiai jelentősége, a kutatás eredményeinek közvetlen hasznosulása, hasznosíthatósága, publikációs/alkalmazási lehetőségei, a kutatási terv kidolgozottsága, a kutatás megvalósíthatósága,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</si>
  <si>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</si>
  <si>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 xml:space="preserve">Pályázott ösztöndíj pályázati kódja: </t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</si>
  <si>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</si>
  <si>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</si>
  <si>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</si>
  <si>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</si>
  <si>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</si>
  <si>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</si>
  <si>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</si>
  <si>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</si>
  <si>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</si>
  <si>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</si>
  <si>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t xml:space="preserve">8. Leendő felsőbb éves (“I.” típusú) alapképzésben részt vevő hallgató az alábbi feltételek teljesülése esetén további 5 többletpontban részesül: </t>
  </si>
  <si>
    <t>A pályázó a Scimago Journal Ranking szerinti Q1/Q2 és/vagy a Magyar Tudományos Akadémia tudományos osztályai által “A” vagy “B” kategóriába sorolt folyóiratokban megjelent tudományos publikáció szerzője</t>
  </si>
  <si>
    <t>Legfeljebb 300</t>
  </si>
  <si>
    <t>ÚNKP-23-1-I</t>
  </si>
  <si>
    <r>
      <t>ÚNKP felsőoktatási alapképzés hallgatói kutatói ösztöndíjhoz</t>
    </r>
    <r>
      <rPr>
        <sz val="12"/>
        <color theme="1"/>
        <rFont val="Times New Roman"/>
        <family val="1"/>
        <charset val="238"/>
      </rPr>
      <t xml:space="preserve"> (2023/2024)
</t>
    </r>
    <r>
      <rPr>
        <b/>
        <sz val="12"/>
        <color theme="1"/>
        <rFont val="Times New Roman"/>
        <family val="1"/>
        <charset val="238"/>
      </rPr>
      <t xml:space="preserve">„I.” típusú – leendő felsőbb évesek </t>
    </r>
    <r>
      <rPr>
        <b/>
        <sz val="12"/>
        <color rgb="FF00B050"/>
        <rFont val="Times New Roman"/>
        <family val="1"/>
        <charset val="238"/>
      </rPr>
      <t>(BA, BSc II - III. éves)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</si>
  <si>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</si>
  <si>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</si>
  <si>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</si>
  <si>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</si>
  <si>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</si>
  <si>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13</t>
    </r>
  </si>
  <si>
    <r>
      <t>2. Tanulmányi eredmények</t>
    </r>
    <r>
      <rPr>
        <b/>
        <vertAlign val="superscript"/>
        <sz val="11"/>
        <color theme="1"/>
        <rFont val="Times New Roman"/>
        <family val="1"/>
        <charset val="238"/>
      </rPr>
      <t>14</t>
    </r>
    <r>
      <rPr>
        <b/>
        <sz val="11"/>
        <color theme="1"/>
        <rFont val="Times New Roman"/>
        <family val="1"/>
        <charset val="238"/>
      </rPr>
      <t>: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</si>
  <si>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15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</si>
  <si>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t>- a 2021/2022., 2022/2023. tanévben Makovecz Hallgatói Ösztöndíjprogram keretében határon túli felsőoktatási intézményben legalább 5 hónap időtartamban teljes szemeszteres részképzésen vagy részképzős tanulmányúton történő részvétel (megkezdett vagy lezárt).</t>
  </si>
  <si>
    <r>
      <rPr>
        <vertAlign val="superscript"/>
        <sz val="10"/>
        <color rgb="FF000000"/>
        <rFont val="Times New Roman"/>
        <family val="1"/>
        <charset val="238"/>
      </rPr>
      <t>8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</si>
  <si>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9-11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</si>
  <si>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12 </t>
    </r>
    <r>
      <rPr>
        <u/>
        <sz val="10"/>
        <color rgb="FF000000"/>
        <rFont val="Times New Roman"/>
        <family val="1"/>
        <charset val="238"/>
      </rPr>
      <t xml:space="preserve">az adott tudományterületen </t>
    </r>
    <r>
      <rPr>
        <b/>
        <u/>
        <sz val="10"/>
        <color rgb="FF000000"/>
        <rFont val="Times New Roman"/>
        <family val="1"/>
        <charset val="238"/>
      </rPr>
      <t>kiemelkedőnek</t>
    </r>
    <r>
      <rPr>
        <u/>
        <sz val="10"/>
        <color rgb="FF000000"/>
        <rFont val="Times New Roman"/>
        <family val="1"/>
        <charset val="238"/>
      </rPr>
      <t xml:space="preserve">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</si>
  <si>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13 </t>
    </r>
    <r>
      <rPr>
        <u/>
        <sz val="10"/>
        <color rgb="FF000000"/>
        <rFont val="Times New Roman"/>
        <family val="1"/>
        <charset val="238"/>
      </rPr>
      <t xml:space="preserve">az adott tudományterületen </t>
    </r>
    <r>
      <rPr>
        <b/>
        <u/>
        <sz val="10"/>
        <color rgb="FF000000"/>
        <rFont val="Times New Roman"/>
        <family val="1"/>
        <charset val="238"/>
      </rPr>
      <t>egyéb</t>
    </r>
    <r>
      <rPr>
        <u/>
        <sz val="10"/>
        <color rgb="FF000000"/>
        <rFont val="Times New Roman"/>
        <family val="1"/>
        <charset val="238"/>
      </rPr>
      <t xml:space="preserve">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</si>
  <si>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14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 xml:space="preserve">: 3,9-3,5=0,4x20=8 pont; 5,0 átlagnál: 5,0-3,5=1,5x20=30 pont. 
Például 4,2–es átlag esetén elérhető </t>
    </r>
    <r>
      <rPr>
        <u/>
        <sz val="10"/>
        <color rgb="FF000000"/>
        <rFont val="Times New Roman"/>
        <family val="1"/>
        <charset val="238"/>
      </rPr>
      <t>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</si>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</sst>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9"/>
      <color indexed="81"/>
      <name val="Times New Roman"/>
      <family val="1"/>
      <charset val="238"/>
    </font>
    <font>
      <sz val="9"/>
      <color indexed="8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22" fillId="0" borderId="20" xfId="0" applyFont="1" applyBorder="1" applyAlignment="1">
      <alignment horizontal="center" vertical="top" wrapText="1"/>
    </xf>
    <xf numFmtId="0" fontId="4" fillId="0" borderId="19" xfId="0" applyFont="1" applyFill="1" applyBorder="1" applyAlignment="1" applyProtection="1">
      <alignment vertical="center" wrapText="1"/>
    </xf>
    <xf numFmtId="4" fontId="26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3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34" fillId="0" borderId="15" xfId="0" applyNumberFormat="1" applyFont="1" applyBorder="1" applyAlignment="1">
      <alignment horizontal="left"/>
    </xf>
    <xf numFmtId="4" fontId="34" fillId="0" borderId="20" xfId="0" applyNumberFormat="1" applyFont="1" applyBorder="1" applyAlignment="1">
      <alignment horizontal="left"/>
    </xf>
    <xf numFmtId="4" fontId="34" fillId="0" borderId="13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left" vertical="center" wrapText="1" indent="1"/>
    </xf>
    <xf numFmtId="0" fontId="26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showWhiteSpace="0" view="pageBreakPreview" topLeftCell="A28" zoomScale="96" zoomScaleNormal="96" zoomScaleSheetLayoutView="96" workbookViewId="0">
      <selection activeCell="F28" sqref="F28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201"/>
      <c r="B1" s="201"/>
      <c r="C1" s="201"/>
      <c r="D1" s="201"/>
      <c r="E1" s="201"/>
      <c r="F1" s="201"/>
      <c r="G1" s="201"/>
      <c r="H1" s="21"/>
      <c r="I1" s="202" t="s">
        <v>32</v>
      </c>
      <c r="J1" s="11"/>
    </row>
    <row r="2" spans="1:10" x14ac:dyDescent="0.25">
      <c r="A2" s="201"/>
      <c r="B2" s="201"/>
      <c r="C2" s="201"/>
      <c r="D2" s="201"/>
      <c r="E2" s="201"/>
      <c r="F2" s="201"/>
      <c r="G2" s="201"/>
      <c r="H2" s="28"/>
      <c r="I2" s="203"/>
      <c r="J2" s="11"/>
    </row>
    <row r="3" spans="1:10" ht="13.9" x14ac:dyDescent="0.25">
      <c r="A3" s="47"/>
      <c r="B3" s="48"/>
      <c r="C3" s="41"/>
      <c r="D3" s="41"/>
      <c r="E3" s="41"/>
      <c r="F3" s="41"/>
      <c r="G3" s="46"/>
      <c r="H3" s="28"/>
      <c r="I3" s="21"/>
      <c r="J3" s="11"/>
    </row>
    <row r="4" spans="1:10" s="3" customFormat="1" ht="15.75" x14ac:dyDescent="0.25">
      <c r="A4" s="5"/>
      <c r="B4" s="6" t="s">
        <v>26</v>
      </c>
      <c r="C4" s="144"/>
      <c r="D4" s="144"/>
      <c r="E4" s="144"/>
      <c r="F4" s="144"/>
      <c r="G4" s="19"/>
      <c r="H4" s="20"/>
      <c r="I4" s="43" t="str">
        <f>IF(C4="","- kitölteni a  pályázó nevét !"," ")</f>
        <v>- kitölteni a  pályázó nevét !</v>
      </c>
      <c r="J4" s="57"/>
    </row>
    <row r="5" spans="1:10" s="3" customFormat="1" ht="4.5" customHeight="1" x14ac:dyDescent="0.3">
      <c r="A5" s="5"/>
      <c r="B5" s="6"/>
      <c r="C5" s="25"/>
      <c r="D5" s="25"/>
      <c r="E5" s="25"/>
      <c r="F5" s="25"/>
      <c r="G5" s="19"/>
      <c r="H5" s="20"/>
      <c r="I5" s="20"/>
      <c r="J5" s="57"/>
    </row>
    <row r="6" spans="1:10" s="3" customFormat="1" ht="53.25" customHeight="1" x14ac:dyDescent="0.25">
      <c r="A6" s="7"/>
      <c r="B6" s="8" t="s">
        <v>27</v>
      </c>
      <c r="C6" s="145"/>
      <c r="D6" s="145"/>
      <c r="E6" s="145"/>
      <c r="F6" s="145"/>
      <c r="G6" s="20"/>
      <c r="H6" s="20"/>
      <c r="I6" s="43" t="str">
        <f>IF(C6="","-  kitölteni a  kutatás címét !"," ")</f>
        <v>-  kitölteni a  kutatás címét !</v>
      </c>
      <c r="J6" s="57"/>
    </row>
    <row r="7" spans="1:10" s="3" customFormat="1" ht="10.5" customHeight="1" x14ac:dyDescent="0.3">
      <c r="A7" s="7"/>
      <c r="B7" s="8"/>
      <c r="C7" s="9"/>
      <c r="D7" s="9"/>
      <c r="E7" s="9"/>
      <c r="F7" s="9"/>
      <c r="G7" s="20"/>
      <c r="H7" s="20"/>
      <c r="I7" s="20"/>
      <c r="J7" s="57"/>
    </row>
    <row r="8" spans="1:10" s="3" customFormat="1" ht="30.75" customHeight="1" x14ac:dyDescent="0.25">
      <c r="A8" s="7"/>
      <c r="B8" s="26" t="s">
        <v>46</v>
      </c>
      <c r="C8" s="148" t="s">
        <v>60</v>
      </c>
      <c r="D8" s="148"/>
      <c r="E8" s="148"/>
      <c r="F8" s="148"/>
      <c r="G8" s="20"/>
      <c r="H8" s="20"/>
      <c r="I8" s="43" t="str">
        <f>IF(C8="","- legördíthető menüből kiválasztani a pályázati kiírás kódszámát !"," ")</f>
        <v xml:space="preserve"> </v>
      </c>
      <c r="J8" s="57"/>
    </row>
    <row r="9" spans="1:10" s="3" customFormat="1" ht="5.25" customHeight="1" x14ac:dyDescent="0.3">
      <c r="A9" s="7"/>
      <c r="B9" s="8"/>
      <c r="C9" s="27"/>
      <c r="D9" s="27"/>
      <c r="E9" s="27"/>
      <c r="F9" s="27"/>
      <c r="G9" s="20"/>
      <c r="H9" s="20"/>
      <c r="I9" s="43"/>
      <c r="J9" s="57"/>
    </row>
    <row r="10" spans="1:10" s="3" customFormat="1" ht="17.25" customHeight="1" x14ac:dyDescent="0.25">
      <c r="A10" s="7"/>
      <c r="B10" s="146" t="s">
        <v>38</v>
      </c>
      <c r="C10" s="147"/>
      <c r="D10" s="147"/>
      <c r="E10" s="147"/>
      <c r="F10" s="147"/>
      <c r="G10" s="20"/>
      <c r="H10" s="20"/>
      <c r="I10" s="200" t="str">
        <f>IF(C10="","- legördíthető menüből kiválasztani a hallgató képzési területét !"," ")</f>
        <v>- legördíthető menüből kiválasztani a hallgató képzési területét !</v>
      </c>
      <c r="J10" s="57"/>
    </row>
    <row r="11" spans="1:10" s="3" customFormat="1" ht="21.75" customHeight="1" x14ac:dyDescent="0.25">
      <c r="A11" s="7"/>
      <c r="B11" s="146"/>
      <c r="C11" s="147"/>
      <c r="D11" s="147"/>
      <c r="E11" s="147"/>
      <c r="F11" s="147"/>
      <c r="G11" s="20"/>
      <c r="H11" s="20"/>
      <c r="I11" s="200"/>
      <c r="J11" s="57"/>
    </row>
    <row r="12" spans="1:10" ht="15.75" x14ac:dyDescent="0.25">
      <c r="A12" s="10"/>
      <c r="B12" s="153"/>
      <c r="C12" s="154"/>
      <c r="D12" s="154"/>
      <c r="E12" s="154"/>
      <c r="F12" s="154"/>
      <c r="G12" s="21"/>
      <c r="H12" s="21"/>
      <c r="I12" s="44"/>
      <c r="J12" s="11"/>
    </row>
    <row r="13" spans="1:10" s="3" customFormat="1" ht="10.5" customHeight="1" x14ac:dyDescent="0.3">
      <c r="A13" s="7"/>
      <c r="B13" s="8"/>
      <c r="C13" s="27"/>
      <c r="D13" s="27"/>
      <c r="E13" s="27"/>
      <c r="F13" s="27"/>
      <c r="G13" s="20"/>
      <c r="H13" s="20"/>
      <c r="I13" s="43"/>
      <c r="J13" s="57"/>
    </row>
    <row r="14" spans="1:10" s="3" customFormat="1" ht="32.25" customHeight="1" x14ac:dyDescent="0.25">
      <c r="A14" s="7"/>
      <c r="B14" s="8" t="s">
        <v>35</v>
      </c>
      <c r="C14" s="50"/>
      <c r="D14" s="53"/>
      <c r="E14" s="54" t="s">
        <v>31</v>
      </c>
      <c r="F14" s="55">
        <f>IF(C10="·   agrár, műszaki, orvos- és egészségtudomány, természettudomány képzési terület",(C14-3.5)*20,(C14-4)*30)</f>
        <v>-120</v>
      </c>
      <c r="G14" s="20"/>
      <c r="H14" s="20"/>
      <c r="I14" s="220" t="str">
        <f>IF(C14="","- megadni  a  tanulmányi átlag a hallgató tanulmányi igazolása alapján ! 
Az űrlap a tanulmányi eredmény részpontszámot  az átlag és a képzési terület ismeretében kiszámolja. Tanulmányi átlag beírásáig értelemszerűen negatív értéket mutat"," ")</f>
        <v>- megadni  a  tanulmányi átlag a hallgató tanulmányi igazolása alapján ! 
Az űrlap a tanulmányi eredmény részpontszámot  az átlag és a képzési terület ismeretében kiszámolja. Tanulmányi átlag beírásáig értelemszerűen negatív értéket mutat</v>
      </c>
      <c r="J14" s="57"/>
    </row>
    <row r="15" spans="1:10" s="3" customFormat="1" ht="5.25" customHeight="1" x14ac:dyDescent="0.25">
      <c r="A15" s="7"/>
      <c r="B15" s="8"/>
      <c r="C15" s="27"/>
      <c r="D15" s="27"/>
      <c r="E15" s="27"/>
      <c r="F15" s="27"/>
      <c r="G15" s="20"/>
      <c r="H15" s="20"/>
      <c r="I15" s="221"/>
      <c r="J15" s="57"/>
    </row>
    <row r="16" spans="1:10" s="3" customFormat="1" ht="56.25" customHeight="1" x14ac:dyDescent="0.25">
      <c r="A16" s="7"/>
      <c r="B16" s="26" t="s">
        <v>36</v>
      </c>
      <c r="C16" s="155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156"/>
      <c r="E16" s="156"/>
      <c r="F16" s="157"/>
      <c r="G16" s="20"/>
      <c r="H16" s="20"/>
      <c r="I16" s="222"/>
      <c r="J16" s="57"/>
    </row>
    <row r="17" spans="1:10" ht="27" customHeight="1" x14ac:dyDescent="0.25">
      <c r="A17" s="10"/>
      <c r="B17" s="11"/>
      <c r="C17" s="11"/>
      <c r="D17" s="11"/>
      <c r="E17" s="11"/>
      <c r="F17" s="11"/>
      <c r="G17" s="21"/>
      <c r="H17" s="21"/>
      <c r="I17" s="21"/>
      <c r="J17" s="11"/>
    </row>
    <row r="18" spans="1:10" ht="15.75" x14ac:dyDescent="0.25">
      <c r="A18" s="10"/>
      <c r="B18" s="219" t="s">
        <v>0</v>
      </c>
      <c r="C18" s="219"/>
      <c r="D18" s="219"/>
      <c r="E18" s="219"/>
      <c r="F18" s="219"/>
      <c r="G18" s="21"/>
      <c r="H18" s="21"/>
      <c r="I18" s="21"/>
      <c r="J18" s="11"/>
    </row>
    <row r="19" spans="1:10" ht="15.6" x14ac:dyDescent="0.25">
      <c r="A19" s="10"/>
      <c r="B19" s="13"/>
      <c r="C19" s="13"/>
      <c r="D19" s="49"/>
      <c r="E19" s="11"/>
      <c r="F19" s="11"/>
      <c r="G19" s="21"/>
      <c r="H19" s="21"/>
      <c r="I19" s="21"/>
      <c r="J19" s="11"/>
    </row>
    <row r="20" spans="1:10" ht="30.75" customHeight="1" x14ac:dyDescent="0.25">
      <c r="A20" s="10"/>
      <c r="B20" s="218" t="s">
        <v>61</v>
      </c>
      <c r="C20" s="219"/>
      <c r="D20" s="219"/>
      <c r="E20" s="219"/>
      <c r="F20" s="219"/>
      <c r="G20" s="21"/>
      <c r="H20" s="21"/>
      <c r="I20" s="21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1"/>
      <c r="H21" s="21"/>
      <c r="I21" s="21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1"/>
      <c r="H22" s="21"/>
      <c r="I22" s="21"/>
      <c r="J22" s="11"/>
    </row>
    <row r="23" spans="1:10" ht="18.75" x14ac:dyDescent="0.3">
      <c r="A23" s="10"/>
      <c r="B23" s="65" t="s">
        <v>1</v>
      </c>
      <c r="C23" s="158">
        <f>F74+F77</f>
        <v>0</v>
      </c>
      <c r="D23" s="159"/>
      <c r="E23" s="159"/>
      <c r="F23" s="160"/>
      <c r="G23" s="21"/>
      <c r="H23" s="21"/>
      <c r="I23" s="21"/>
      <c r="J23" s="11"/>
    </row>
    <row r="24" spans="1:10" ht="12" customHeight="1" thickBot="1" x14ac:dyDescent="0.3">
      <c r="A24" s="16"/>
      <c r="B24" s="23"/>
      <c r="C24" s="23"/>
      <c r="D24" s="23"/>
      <c r="E24" s="24"/>
      <c r="F24" s="24"/>
      <c r="G24" s="22"/>
      <c r="H24" s="21"/>
      <c r="I24" s="21"/>
      <c r="J24" s="11"/>
    </row>
    <row r="25" spans="1:10" ht="24.75" customHeight="1" x14ac:dyDescent="0.25">
      <c r="A25" s="28"/>
      <c r="B25" s="174" t="s">
        <v>42</v>
      </c>
      <c r="C25" s="175"/>
      <c r="D25" s="174" t="s">
        <v>2</v>
      </c>
      <c r="E25" s="175"/>
      <c r="F25" s="164" t="s">
        <v>4</v>
      </c>
      <c r="G25" s="28"/>
      <c r="H25" s="21"/>
      <c r="I25" s="21"/>
      <c r="J25" s="11"/>
    </row>
    <row r="26" spans="1:10" ht="24.75" customHeight="1" thickBot="1" x14ac:dyDescent="0.3">
      <c r="A26" s="21"/>
      <c r="B26" s="176"/>
      <c r="C26" s="177"/>
      <c r="D26" s="176" t="s">
        <v>3</v>
      </c>
      <c r="E26" s="177"/>
      <c r="F26" s="165"/>
      <c r="G26" s="21"/>
      <c r="H26" s="21"/>
      <c r="I26" s="21"/>
      <c r="J26" s="11"/>
    </row>
    <row r="27" spans="1:10" ht="36" customHeight="1" thickBot="1" x14ac:dyDescent="0.3">
      <c r="A27" s="21"/>
      <c r="B27" s="140" t="s">
        <v>52</v>
      </c>
      <c r="C27" s="141"/>
      <c r="D27" s="161" t="s">
        <v>59</v>
      </c>
      <c r="E27" s="162"/>
      <c r="F27" s="163"/>
      <c r="G27" s="21"/>
      <c r="H27" s="21"/>
      <c r="I27" s="44"/>
      <c r="J27" s="11"/>
    </row>
    <row r="28" spans="1:10" ht="36" customHeight="1" x14ac:dyDescent="0.25">
      <c r="A28" s="21"/>
      <c r="B28" s="149" t="s">
        <v>62</v>
      </c>
      <c r="C28" s="150"/>
      <c r="D28" s="151">
        <v>100</v>
      </c>
      <c r="E28" s="152"/>
      <c r="F28" s="67"/>
      <c r="G28" s="21"/>
      <c r="H28" s="21"/>
      <c r="I28" s="44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1"/>
      <c r="B29" s="134" t="s">
        <v>63</v>
      </c>
      <c r="C29" s="135"/>
      <c r="D29" s="136">
        <v>75</v>
      </c>
      <c r="E29" s="137"/>
      <c r="F29" s="68"/>
      <c r="G29" s="21"/>
      <c r="H29" s="21"/>
      <c r="I29" s="43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1"/>
      <c r="B30" s="134" t="s">
        <v>64</v>
      </c>
      <c r="C30" s="135"/>
      <c r="D30" s="136">
        <v>50</v>
      </c>
      <c r="E30" s="137"/>
      <c r="F30" s="68"/>
      <c r="G30" s="21"/>
      <c r="H30" s="21"/>
      <c r="I30" s="43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1"/>
      <c r="B31" s="134" t="s">
        <v>65</v>
      </c>
      <c r="C31" s="135"/>
      <c r="D31" s="136">
        <v>40</v>
      </c>
      <c r="E31" s="137"/>
      <c r="F31" s="68"/>
      <c r="G31" s="21"/>
      <c r="H31" s="21"/>
      <c r="I31" s="43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1"/>
      <c r="B32" s="134" t="s">
        <v>66</v>
      </c>
      <c r="C32" s="135"/>
      <c r="D32" s="136">
        <v>100</v>
      </c>
      <c r="E32" s="137"/>
      <c r="F32" s="68"/>
      <c r="G32" s="21"/>
      <c r="H32" s="21"/>
      <c r="I32" s="43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x14ac:dyDescent="0.25">
      <c r="A33" s="21"/>
      <c r="B33" s="138" t="s">
        <v>67</v>
      </c>
      <c r="C33" s="139"/>
      <c r="D33" s="78">
        <v>75</v>
      </c>
      <c r="E33" s="79"/>
      <c r="F33" s="73"/>
      <c r="G33" s="22"/>
      <c r="H33" s="21"/>
      <c r="I33" s="43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47.25" customHeight="1" thickBot="1" x14ac:dyDescent="0.3">
      <c r="A34" s="21"/>
      <c r="B34" s="106" t="s">
        <v>58</v>
      </c>
      <c r="C34" s="107"/>
      <c r="D34" s="142">
        <v>100</v>
      </c>
      <c r="E34" s="143"/>
      <c r="F34" s="69"/>
      <c r="G34" s="22"/>
      <c r="H34" s="21"/>
      <c r="I34" s="43" t="str">
        <f>IF(F34="","- kitölteni a tudományos tevékenységért járó pontszámot ! (0 / 100 pont )"," ")</f>
        <v>- kitölteni a tudományos tevékenységért járó pontszámot ! (0 / 100 pont )</v>
      </c>
      <c r="J34" s="11"/>
    </row>
    <row r="35" spans="1:14" ht="23.25" customHeight="1" thickBot="1" x14ac:dyDescent="0.3">
      <c r="A35" s="21"/>
      <c r="B35" s="87" t="s">
        <v>40</v>
      </c>
      <c r="C35" s="88"/>
      <c r="D35" s="89">
        <f>IF(D28=0,IF(D29=0,IF(D30=0,D31,D30),D29),D28)+IF(D32=0,D33,D32)+D34</f>
        <v>300</v>
      </c>
      <c r="E35" s="90"/>
      <c r="F35" s="66">
        <f>MAX(F28:F31)+MAX(F32:F33)+F34</f>
        <v>0</v>
      </c>
      <c r="G35" s="60"/>
      <c r="H35" s="21"/>
      <c r="I35" s="43"/>
      <c r="J35" s="11"/>
      <c r="L35" s="1">
        <f>IF(D28=0,IF(D29=0,D30,D29),D28)</f>
        <v>100</v>
      </c>
      <c r="M35" s="1">
        <f>IF(D28=0,IF(D29=0,IF(D30=0,D31,D30),D29),D28)</f>
        <v>100</v>
      </c>
      <c r="N35" s="1">
        <f>IF(D32=0,D33,D32)</f>
        <v>100</v>
      </c>
    </row>
    <row r="36" spans="1:14" ht="8.25" customHeight="1" thickBot="1" x14ac:dyDescent="0.3">
      <c r="A36" s="77"/>
      <c r="B36" s="77"/>
      <c r="C36" s="77"/>
      <c r="D36" s="77"/>
      <c r="E36" s="77"/>
      <c r="F36" s="77"/>
      <c r="G36" s="77"/>
      <c r="H36" s="21"/>
      <c r="I36" s="59"/>
      <c r="J36" s="11"/>
    </row>
    <row r="37" spans="1:14" ht="25.5" customHeight="1" x14ac:dyDescent="0.25">
      <c r="A37" s="21"/>
      <c r="B37" s="98" t="s">
        <v>68</v>
      </c>
      <c r="C37" s="99"/>
      <c r="D37" s="113">
        <v>30</v>
      </c>
      <c r="E37" s="114"/>
      <c r="F37" s="91">
        <f>IF(F14&lt;0,0,F14)</f>
        <v>0</v>
      </c>
      <c r="G37" s="21"/>
      <c r="H37" s="21"/>
      <c r="I37" s="207" t="str">
        <f>IF(F37="","Kérem legyen szíves kiszámolni a tanulmányi eredmény pontszámát a fent megadott számítási módszernek megfelelően !"," ")</f>
        <v xml:space="preserve"> </v>
      </c>
      <c r="J37" s="11"/>
      <c r="L37" s="1">
        <f>IF(D29=0,IF(D30=0,D31,D30),D29)</f>
        <v>75</v>
      </c>
    </row>
    <row r="38" spans="1:14" ht="8.25" customHeight="1" thickBot="1" x14ac:dyDescent="0.3">
      <c r="A38" s="21"/>
      <c r="B38" s="96"/>
      <c r="C38" s="97"/>
      <c r="D38" s="115"/>
      <c r="E38" s="116"/>
      <c r="F38" s="92"/>
      <c r="G38" s="21"/>
      <c r="H38" s="21"/>
      <c r="I38" s="207"/>
      <c r="J38" s="11"/>
      <c r="L38" s="1">
        <f>IF(D30=0,D31,D30)</f>
        <v>50</v>
      </c>
    </row>
    <row r="39" spans="1:14" ht="59.25" customHeight="1" thickBot="1" x14ac:dyDescent="0.3">
      <c r="A39" s="21"/>
      <c r="B39" s="94" t="s">
        <v>43</v>
      </c>
      <c r="C39" s="95"/>
      <c r="D39" s="115"/>
      <c r="E39" s="116"/>
      <c r="F39" s="92"/>
      <c r="G39" s="21"/>
      <c r="H39" s="21"/>
      <c r="I39" s="207"/>
      <c r="J39" s="11"/>
    </row>
    <row r="40" spans="1:14" ht="5.25" customHeight="1" thickBot="1" x14ac:dyDescent="0.3">
      <c r="A40" s="21"/>
      <c r="B40" s="180"/>
      <c r="C40" s="181"/>
      <c r="D40" s="115"/>
      <c r="E40" s="116"/>
      <c r="F40" s="92"/>
      <c r="G40" s="21"/>
      <c r="H40" s="21"/>
      <c r="I40" s="207"/>
      <c r="J40" s="58"/>
    </row>
    <row r="41" spans="1:14" ht="49.5" customHeight="1" thickBot="1" x14ac:dyDescent="0.3">
      <c r="A41" s="21"/>
      <c r="B41" s="94" t="s">
        <v>34</v>
      </c>
      <c r="C41" s="95"/>
      <c r="D41" s="115"/>
      <c r="E41" s="116"/>
      <c r="F41" s="92"/>
      <c r="G41" s="21"/>
      <c r="H41" s="21"/>
      <c r="I41" s="207"/>
      <c r="J41" s="11"/>
    </row>
    <row r="42" spans="1:14" ht="10.5" customHeight="1" thickBot="1" x14ac:dyDescent="0.3">
      <c r="A42" s="21"/>
      <c r="B42" s="178"/>
      <c r="C42" s="179"/>
      <c r="D42" s="223"/>
      <c r="E42" s="224"/>
      <c r="F42" s="93"/>
      <c r="G42" s="21"/>
      <c r="H42" s="21"/>
      <c r="I42" s="207"/>
      <c r="J42" s="11"/>
    </row>
    <row r="43" spans="1:14" ht="33" customHeight="1" x14ac:dyDescent="0.25">
      <c r="A43" s="21"/>
      <c r="B43" s="196" t="s">
        <v>53</v>
      </c>
      <c r="C43" s="197"/>
      <c r="D43" s="113">
        <v>25</v>
      </c>
      <c r="E43" s="114"/>
      <c r="F43" s="84"/>
      <c r="G43" s="21"/>
      <c r="H43" s="21"/>
      <c r="I43" s="207" t="str">
        <f>IF(F43="","- kitölteni a tudományos tevékenységért járó pontszámot !"," ")</f>
        <v>- kitölteni a tudományos tevékenységért járó pontszámot !</v>
      </c>
      <c r="J43" s="11"/>
    </row>
    <row r="44" spans="1:14" ht="15.75" thickBot="1" x14ac:dyDescent="0.3">
      <c r="A44" s="21"/>
      <c r="B44" s="102"/>
      <c r="C44" s="103"/>
      <c r="D44" s="115"/>
      <c r="E44" s="116"/>
      <c r="F44" s="85"/>
      <c r="G44" s="21"/>
      <c r="H44" s="21"/>
      <c r="I44" s="207"/>
      <c r="J44" s="11"/>
    </row>
    <row r="45" spans="1:14" ht="39" customHeight="1" thickBot="1" x14ac:dyDescent="0.3">
      <c r="A45" s="21"/>
      <c r="B45" s="82" t="s">
        <v>33</v>
      </c>
      <c r="C45" s="83"/>
      <c r="D45" s="115"/>
      <c r="E45" s="116"/>
      <c r="F45" s="85"/>
      <c r="G45" s="21"/>
      <c r="H45" s="21"/>
      <c r="I45" s="207"/>
      <c r="J45" s="11"/>
    </row>
    <row r="46" spans="1:14" ht="15.75" thickBot="1" x14ac:dyDescent="0.3">
      <c r="A46" s="21"/>
      <c r="B46" s="80" t="s">
        <v>5</v>
      </c>
      <c r="C46" s="81"/>
      <c r="D46" s="115"/>
      <c r="E46" s="116"/>
      <c r="F46" s="85"/>
      <c r="G46" s="21"/>
      <c r="H46" s="21"/>
      <c r="I46" s="207"/>
      <c r="J46" s="11"/>
    </row>
    <row r="47" spans="1:14" ht="15.75" thickBot="1" x14ac:dyDescent="0.3">
      <c r="A47" s="21"/>
      <c r="B47" s="80" t="s">
        <v>6</v>
      </c>
      <c r="C47" s="81"/>
      <c r="D47" s="115"/>
      <c r="E47" s="116"/>
      <c r="F47" s="85"/>
      <c r="G47" s="21"/>
      <c r="H47" s="21"/>
      <c r="I47" s="207"/>
      <c r="J47" s="11"/>
    </row>
    <row r="48" spans="1:14" ht="15.75" thickBot="1" x14ac:dyDescent="0.3">
      <c r="A48" s="21"/>
      <c r="B48" s="80" t="s">
        <v>7</v>
      </c>
      <c r="C48" s="81"/>
      <c r="D48" s="115"/>
      <c r="E48" s="116"/>
      <c r="F48" s="85"/>
      <c r="G48" s="21"/>
      <c r="H48" s="21"/>
      <c r="I48" s="207"/>
      <c r="J48" s="11"/>
    </row>
    <row r="49" spans="1:10" ht="15.75" thickBot="1" x14ac:dyDescent="0.3">
      <c r="A49" s="21"/>
      <c r="B49" s="80" t="s">
        <v>8</v>
      </c>
      <c r="C49" s="81"/>
      <c r="D49" s="115"/>
      <c r="E49" s="116"/>
      <c r="F49" s="85"/>
      <c r="G49" s="21"/>
      <c r="H49" s="21"/>
      <c r="I49" s="207"/>
      <c r="J49" s="11"/>
    </row>
    <row r="50" spans="1:10" ht="15.75" thickBot="1" x14ac:dyDescent="0.3">
      <c r="A50" s="21"/>
      <c r="B50" s="80" t="s">
        <v>9</v>
      </c>
      <c r="C50" s="81"/>
      <c r="D50" s="115"/>
      <c r="E50" s="116"/>
      <c r="F50" s="85"/>
      <c r="G50" s="21"/>
      <c r="H50" s="21"/>
      <c r="I50" s="207"/>
      <c r="J50" s="11"/>
    </row>
    <row r="51" spans="1:10" ht="30" customHeight="1" thickBot="1" x14ac:dyDescent="0.3">
      <c r="A51" s="21"/>
      <c r="B51" s="80" t="s">
        <v>10</v>
      </c>
      <c r="C51" s="81"/>
      <c r="D51" s="115"/>
      <c r="E51" s="116"/>
      <c r="F51" s="85"/>
      <c r="G51" s="21"/>
      <c r="H51" s="21"/>
      <c r="I51" s="207"/>
      <c r="J51" s="11"/>
    </row>
    <row r="52" spans="1:10" ht="15.75" thickBot="1" x14ac:dyDescent="0.3">
      <c r="A52" s="21"/>
      <c r="B52" s="80" t="s">
        <v>11</v>
      </c>
      <c r="C52" s="81"/>
      <c r="D52" s="115"/>
      <c r="E52" s="116"/>
      <c r="F52" s="85"/>
      <c r="G52" s="21"/>
      <c r="H52" s="21"/>
      <c r="I52" s="207"/>
      <c r="J52" s="11"/>
    </row>
    <row r="53" spans="1:10" ht="15.75" thickBot="1" x14ac:dyDescent="0.3">
      <c r="A53" s="21"/>
      <c r="B53" s="80" t="s">
        <v>12</v>
      </c>
      <c r="C53" s="81"/>
      <c r="D53" s="115"/>
      <c r="E53" s="116"/>
      <c r="F53" s="85"/>
      <c r="G53" s="21"/>
      <c r="H53" s="21"/>
      <c r="I53" s="207"/>
      <c r="J53" s="11"/>
    </row>
    <row r="54" spans="1:10" ht="15.75" thickBot="1" x14ac:dyDescent="0.3">
      <c r="A54" s="21"/>
      <c r="B54" s="198" t="s">
        <v>13</v>
      </c>
      <c r="C54" s="199"/>
      <c r="D54" s="223"/>
      <c r="E54" s="224"/>
      <c r="F54" s="86"/>
      <c r="G54" s="22"/>
      <c r="H54" s="21"/>
      <c r="I54" s="207"/>
      <c r="J54" s="11"/>
    </row>
    <row r="55" spans="1:10" ht="8.25" customHeight="1" thickBot="1" x14ac:dyDescent="0.3">
      <c r="A55" s="77"/>
      <c r="B55" s="77"/>
      <c r="C55" s="77"/>
      <c r="D55" s="77"/>
      <c r="E55" s="77"/>
      <c r="F55" s="77"/>
      <c r="G55" s="77"/>
      <c r="H55" s="21"/>
      <c r="I55" s="56"/>
      <c r="J55" s="11"/>
    </row>
    <row r="56" spans="1:10" ht="15.75" thickBot="1" x14ac:dyDescent="0.3">
      <c r="A56" s="21"/>
      <c r="B56" s="186" t="s">
        <v>54</v>
      </c>
      <c r="C56" s="187"/>
      <c r="D56" s="113">
        <v>5</v>
      </c>
      <c r="E56" s="114"/>
      <c r="F56" s="84"/>
      <c r="G56" s="21"/>
      <c r="H56" s="21"/>
      <c r="I56" s="206" t="str">
        <f>IF(F56="","- kitölteni a  pontszámot !"," ")</f>
        <v>- kitölteni a  pontszámot !</v>
      </c>
      <c r="J56" s="11"/>
    </row>
    <row r="57" spans="1:10" ht="15.75" thickBot="1" x14ac:dyDescent="0.3">
      <c r="A57" s="21"/>
      <c r="B57" s="184" t="s">
        <v>14</v>
      </c>
      <c r="C57" s="185"/>
      <c r="D57" s="115"/>
      <c r="E57" s="116"/>
      <c r="F57" s="85"/>
      <c r="G57" s="21"/>
      <c r="H57" s="21"/>
      <c r="I57" s="206"/>
      <c r="J57" s="11"/>
    </row>
    <row r="58" spans="1:10" ht="15.75" thickBot="1" x14ac:dyDescent="0.3">
      <c r="A58" s="21"/>
      <c r="B58" s="182" t="s">
        <v>15</v>
      </c>
      <c r="C58" s="183"/>
      <c r="D58" s="115"/>
      <c r="E58" s="116"/>
      <c r="F58" s="85"/>
      <c r="G58" s="21"/>
      <c r="H58" s="21"/>
      <c r="I58" s="206"/>
      <c r="J58" s="11"/>
    </row>
    <row r="59" spans="1:10" ht="15.75" thickBot="1" x14ac:dyDescent="0.3">
      <c r="A59" s="21"/>
      <c r="B59" s="211"/>
      <c r="C59" s="212"/>
      <c r="D59" s="223"/>
      <c r="E59" s="224"/>
      <c r="F59" s="86"/>
      <c r="G59" s="21"/>
      <c r="H59" s="21"/>
      <c r="I59" s="206"/>
      <c r="J59" s="11"/>
    </row>
    <row r="60" spans="1:10" ht="16.5" customHeight="1" thickBot="1" x14ac:dyDescent="0.3">
      <c r="A60" s="21"/>
      <c r="B60" s="172" t="s">
        <v>69</v>
      </c>
      <c r="C60" s="173"/>
      <c r="D60" s="113">
        <v>4</v>
      </c>
      <c r="E60" s="114"/>
      <c r="F60" s="84"/>
      <c r="G60" s="21"/>
      <c r="H60" s="21"/>
      <c r="I60" s="206" t="str">
        <f>IF(F60="","- kitölteni a pontszámot !"," ")</f>
        <v>- kitölteni a pontszámot !</v>
      </c>
      <c r="J60" s="11"/>
    </row>
    <row r="61" spans="1:10" ht="15.75" thickBot="1" x14ac:dyDescent="0.3">
      <c r="A61" s="21"/>
      <c r="B61" s="170"/>
      <c r="C61" s="171"/>
      <c r="D61" s="115"/>
      <c r="E61" s="116"/>
      <c r="F61" s="85"/>
      <c r="G61" s="21"/>
      <c r="H61" s="21"/>
      <c r="I61" s="206"/>
      <c r="J61" s="11"/>
    </row>
    <row r="62" spans="1:10" ht="15.75" thickBot="1" x14ac:dyDescent="0.3">
      <c r="A62" s="21"/>
      <c r="B62" s="194" t="s">
        <v>17</v>
      </c>
      <c r="C62" s="195"/>
      <c r="D62" s="115"/>
      <c r="E62" s="116"/>
      <c r="F62" s="85"/>
      <c r="G62" s="21"/>
      <c r="H62" s="21"/>
      <c r="I62" s="206"/>
      <c r="J62" s="11"/>
    </row>
    <row r="63" spans="1:10" ht="15.75" thickBot="1" x14ac:dyDescent="0.3">
      <c r="A63" s="21"/>
      <c r="B63" s="170"/>
      <c r="C63" s="171"/>
      <c r="D63" s="115"/>
      <c r="E63" s="116"/>
      <c r="F63" s="85"/>
      <c r="G63" s="21"/>
      <c r="H63" s="21"/>
      <c r="I63" s="206"/>
      <c r="J63" s="11"/>
    </row>
    <row r="64" spans="1:10" ht="42.75" customHeight="1" thickBot="1" x14ac:dyDescent="0.3">
      <c r="A64" s="21"/>
      <c r="B64" s="100" t="s">
        <v>39</v>
      </c>
      <c r="C64" s="101"/>
      <c r="D64" s="115"/>
      <c r="E64" s="116"/>
      <c r="F64" s="85"/>
      <c r="G64" s="21"/>
      <c r="H64" s="21"/>
      <c r="I64" s="206"/>
      <c r="J64" s="11"/>
    </row>
    <row r="65" spans="1:10" ht="15.75" thickBot="1" x14ac:dyDescent="0.3">
      <c r="A65" s="21"/>
      <c r="B65" s="104"/>
      <c r="C65" s="105"/>
      <c r="D65" s="223"/>
      <c r="E65" s="224"/>
      <c r="F65" s="86"/>
      <c r="G65" s="21"/>
      <c r="H65" s="21"/>
      <c r="I65" s="206"/>
      <c r="J65" s="11"/>
    </row>
    <row r="66" spans="1:10" ht="15.75" thickBot="1" x14ac:dyDescent="0.3">
      <c r="A66" s="21"/>
      <c r="B66" s="172" t="s">
        <v>55</v>
      </c>
      <c r="C66" s="173"/>
      <c r="D66" s="113">
        <v>6</v>
      </c>
      <c r="E66" s="114"/>
      <c r="F66" s="84"/>
      <c r="G66" s="21"/>
      <c r="H66" s="21"/>
      <c r="I66" s="206" t="str">
        <f>IF(F66="","- megadni a nyelvtudásért járó  pontszámot !"," ")</f>
        <v>- megadni a nyelvtudásért járó  pontszámot !</v>
      </c>
      <c r="J66" s="11"/>
    </row>
    <row r="67" spans="1:10" ht="15.75" thickBot="1" x14ac:dyDescent="0.3">
      <c r="A67" s="21"/>
      <c r="B67" s="75" t="s">
        <v>18</v>
      </c>
      <c r="C67" s="76"/>
      <c r="D67" s="115"/>
      <c r="E67" s="116"/>
      <c r="F67" s="85"/>
      <c r="G67" s="21"/>
      <c r="H67" s="21"/>
      <c r="I67" s="206"/>
      <c r="J67" s="11"/>
    </row>
    <row r="68" spans="1:10" ht="15.75" thickBot="1" x14ac:dyDescent="0.3">
      <c r="A68" s="21"/>
      <c r="B68" s="75" t="s">
        <v>19</v>
      </c>
      <c r="C68" s="76"/>
      <c r="D68" s="115"/>
      <c r="E68" s="116"/>
      <c r="F68" s="85"/>
      <c r="G68" s="21"/>
      <c r="H68" s="21"/>
      <c r="I68" s="206"/>
      <c r="J68" s="11"/>
    </row>
    <row r="69" spans="1:10" ht="15.75" thickBot="1" x14ac:dyDescent="0.3">
      <c r="A69" s="21"/>
      <c r="B69" s="170" t="s">
        <v>20</v>
      </c>
      <c r="C69" s="171"/>
      <c r="D69" s="115"/>
      <c r="E69" s="116"/>
      <c r="F69" s="85"/>
      <c r="G69" s="21"/>
      <c r="H69" s="21"/>
      <c r="I69" s="206"/>
      <c r="J69" s="11"/>
    </row>
    <row r="70" spans="1:10" ht="15.75" thickBot="1" x14ac:dyDescent="0.3">
      <c r="A70" s="21"/>
      <c r="B70" s="192"/>
      <c r="C70" s="193"/>
      <c r="D70" s="223"/>
      <c r="E70" s="224"/>
      <c r="F70" s="86"/>
      <c r="G70" s="21"/>
      <c r="H70" s="21"/>
      <c r="I70" s="206"/>
      <c r="J70" s="11"/>
    </row>
    <row r="71" spans="1:10" ht="15.75" thickBot="1" x14ac:dyDescent="0.3">
      <c r="A71" s="21"/>
      <c r="B71" s="190" t="s">
        <v>56</v>
      </c>
      <c r="C71" s="191"/>
      <c r="D71" s="113">
        <v>30</v>
      </c>
      <c r="E71" s="114"/>
      <c r="F71" s="84"/>
      <c r="G71" s="21"/>
      <c r="H71" s="21"/>
      <c r="I71" s="206" t="str">
        <f>IF(F71="","- megadni a kutatási terv pontszámát !"," ")</f>
        <v>- megadni a kutatási terv pontszámát !</v>
      </c>
      <c r="J71" s="11"/>
    </row>
    <row r="72" spans="1:10" ht="87" customHeight="1" thickBot="1" x14ac:dyDescent="0.3">
      <c r="A72" s="21"/>
      <c r="B72" s="188" t="s">
        <v>44</v>
      </c>
      <c r="C72" s="189"/>
      <c r="D72" s="115"/>
      <c r="E72" s="116"/>
      <c r="F72" s="85"/>
      <c r="G72" s="21"/>
      <c r="H72" s="21"/>
      <c r="I72" s="206"/>
      <c r="J72" s="11"/>
    </row>
    <row r="73" spans="1:10" ht="15.75" thickBot="1" x14ac:dyDescent="0.3">
      <c r="A73" s="21"/>
      <c r="B73" s="215"/>
      <c r="C73" s="216"/>
      <c r="D73" s="115"/>
      <c r="E73" s="116"/>
      <c r="F73" s="85"/>
      <c r="G73" s="21"/>
      <c r="H73" s="21"/>
      <c r="I73" s="206"/>
      <c r="J73" s="11"/>
    </row>
    <row r="74" spans="1:10" ht="21" customHeight="1" thickBot="1" x14ac:dyDescent="0.3">
      <c r="A74" s="21"/>
      <c r="B74" s="213" t="s">
        <v>41</v>
      </c>
      <c r="C74" s="214"/>
      <c r="D74" s="117">
        <f>D37+D43+D56+D60+D66+D71+D35</f>
        <v>400</v>
      </c>
      <c r="E74" s="117"/>
      <c r="F74" s="61">
        <f>F37+F43+F56+F60+F66+F71+F35</f>
        <v>0</v>
      </c>
      <c r="G74" s="21"/>
      <c r="H74" s="21"/>
      <c r="I74" s="21"/>
      <c r="J74" s="11"/>
    </row>
    <row r="75" spans="1:10" ht="12.75" customHeight="1" thickBot="1" x14ac:dyDescent="0.3">
      <c r="A75" s="10"/>
      <c r="B75" s="62"/>
      <c r="C75" s="62"/>
      <c r="D75" s="62"/>
      <c r="E75" s="63"/>
      <c r="F75" s="63"/>
      <c r="G75" s="12"/>
      <c r="H75" s="21"/>
      <c r="I75" s="21"/>
      <c r="J75" s="11"/>
    </row>
    <row r="76" spans="1:10" ht="41.25" customHeight="1" thickBot="1" x14ac:dyDescent="0.3">
      <c r="A76" s="21"/>
      <c r="B76" s="109" t="s">
        <v>57</v>
      </c>
      <c r="C76" s="110"/>
      <c r="D76" s="110"/>
      <c r="E76" s="110"/>
      <c r="F76" s="111"/>
      <c r="G76" s="21"/>
      <c r="H76" s="21"/>
      <c r="I76" s="21"/>
      <c r="J76" s="11"/>
    </row>
    <row r="77" spans="1:10" ht="59.25" customHeight="1" thickBot="1" x14ac:dyDescent="0.3">
      <c r="A77" s="21"/>
      <c r="B77" s="123" t="s">
        <v>70</v>
      </c>
      <c r="C77" s="123"/>
      <c r="D77" s="124">
        <v>5</v>
      </c>
      <c r="E77" s="123"/>
      <c r="F77" s="64"/>
      <c r="G77" s="21"/>
      <c r="H77" s="21"/>
      <c r="I77" s="45" t="str">
        <f>IF(F77="","- kitölteni a tudományos tevékenységért járó pontszámot ! (0 / 5 pont )"," ")</f>
        <v>- kitölteni a tudományos tevékenységért járó pontszámot ! (0 / 5 pont )</v>
      </c>
      <c r="J77" s="11"/>
    </row>
    <row r="78" spans="1:10" ht="15.75" x14ac:dyDescent="0.25">
      <c r="A78" s="10"/>
      <c r="B78" s="30" t="s">
        <v>16</v>
      </c>
      <c r="C78" s="30"/>
      <c r="D78" s="30"/>
      <c r="E78" s="11"/>
      <c r="F78" s="11"/>
      <c r="G78" s="12"/>
      <c r="H78" s="21"/>
      <c r="I78" s="21"/>
      <c r="J78" s="11"/>
    </row>
    <row r="79" spans="1:10" ht="51" customHeight="1" x14ac:dyDescent="0.25">
      <c r="A79" s="10"/>
      <c r="B79" s="120" t="s">
        <v>71</v>
      </c>
      <c r="C79" s="121"/>
      <c r="D79" s="121"/>
      <c r="E79" s="121"/>
      <c r="F79" s="121"/>
      <c r="G79" s="122"/>
      <c r="H79" s="42"/>
      <c r="I79" s="21"/>
      <c r="J79" s="11"/>
    </row>
    <row r="80" spans="1:10" ht="36.75" customHeight="1" x14ac:dyDescent="0.25">
      <c r="A80" s="10"/>
      <c r="B80" s="120" t="s">
        <v>72</v>
      </c>
      <c r="C80" s="121"/>
      <c r="D80" s="121"/>
      <c r="E80" s="121"/>
      <c r="F80" s="121"/>
      <c r="G80" s="122"/>
      <c r="H80" s="42"/>
      <c r="I80" s="21"/>
      <c r="J80" s="11"/>
    </row>
    <row r="81" spans="1:10" ht="47.25" customHeight="1" x14ac:dyDescent="0.25">
      <c r="A81" s="10"/>
      <c r="B81" s="120" t="s">
        <v>73</v>
      </c>
      <c r="C81" s="121"/>
      <c r="D81" s="121"/>
      <c r="E81" s="121"/>
      <c r="F81" s="121"/>
      <c r="G81" s="122"/>
      <c r="H81" s="42"/>
      <c r="I81" s="21"/>
      <c r="J81" s="11"/>
    </row>
    <row r="82" spans="1:10" ht="42" customHeight="1" x14ac:dyDescent="0.25">
      <c r="A82" s="10"/>
      <c r="B82" s="120" t="s">
        <v>74</v>
      </c>
      <c r="C82" s="121"/>
      <c r="D82" s="121"/>
      <c r="E82" s="121"/>
      <c r="F82" s="121"/>
      <c r="G82" s="122"/>
      <c r="H82" s="42"/>
      <c r="I82" s="21"/>
      <c r="J82" s="11"/>
    </row>
    <row r="83" spans="1:10" ht="51.75" customHeight="1" x14ac:dyDescent="0.25">
      <c r="A83" s="10"/>
      <c r="B83" s="118" t="s">
        <v>75</v>
      </c>
      <c r="C83" s="118"/>
      <c r="D83" s="118"/>
      <c r="E83" s="118"/>
      <c r="F83" s="118"/>
      <c r="G83" s="119"/>
      <c r="H83" s="42"/>
      <c r="I83" s="21"/>
      <c r="J83" s="11"/>
    </row>
    <row r="84" spans="1:10" ht="67.5" customHeight="1" x14ac:dyDescent="0.25">
      <c r="A84" s="10"/>
      <c r="B84" s="112" t="s">
        <v>76</v>
      </c>
      <c r="C84" s="112"/>
      <c r="D84" s="112"/>
      <c r="E84" s="112"/>
      <c r="F84" s="112"/>
      <c r="G84" s="12"/>
      <c r="H84" s="21"/>
      <c r="I84" s="21"/>
      <c r="J84" s="11"/>
    </row>
    <row r="85" spans="1:10" x14ac:dyDescent="0.25">
      <c r="A85" s="10"/>
      <c r="B85" s="11"/>
      <c r="C85" s="11"/>
      <c r="D85" s="11"/>
      <c r="E85" s="11"/>
      <c r="F85" s="11"/>
      <c r="G85" s="12"/>
      <c r="H85" s="21"/>
      <c r="I85" s="21"/>
      <c r="J85" s="11"/>
    </row>
    <row r="86" spans="1:10" ht="42" customHeight="1" x14ac:dyDescent="0.25">
      <c r="A86" s="10"/>
      <c r="B86" s="208" t="str">
        <f>CONCATENATE(C4," / ",C6)</f>
        <v xml:space="preserve"> / </v>
      </c>
      <c r="C86" s="209"/>
      <c r="D86" s="209"/>
      <c r="E86" s="209"/>
      <c r="F86" s="210"/>
      <c r="G86" s="12"/>
      <c r="H86" s="21"/>
      <c r="I86" s="21"/>
      <c r="J86" s="11"/>
    </row>
    <row r="87" spans="1:10" x14ac:dyDescent="0.25">
      <c r="A87" s="16"/>
      <c r="B87" s="32"/>
      <c r="C87" s="32"/>
      <c r="D87" s="32"/>
      <c r="E87" s="17"/>
      <c r="F87" s="17"/>
      <c r="G87" s="18"/>
      <c r="H87" s="21"/>
      <c r="I87" s="21"/>
      <c r="J87" s="11"/>
    </row>
    <row r="88" spans="1:10" ht="51" customHeight="1" x14ac:dyDescent="0.25">
      <c r="A88" s="33"/>
      <c r="B88" s="74" t="s">
        <v>49</v>
      </c>
      <c r="C88" s="128"/>
      <c r="D88" s="129"/>
      <c r="E88" s="129"/>
      <c r="F88" s="130"/>
      <c r="G88" s="34"/>
      <c r="H88" s="21"/>
      <c r="I88" s="45" t="str">
        <f>IF(C88="","- Kérem válasszon a legördíthető listából!",)</f>
        <v>- Kérem válasszon a legördíthető listából!</v>
      </c>
      <c r="J88" s="11"/>
    </row>
    <row r="89" spans="1:10" ht="5.25" customHeight="1" x14ac:dyDescent="0.25">
      <c r="A89" s="16"/>
      <c r="B89" s="71"/>
      <c r="C89" s="71"/>
      <c r="D89" s="71"/>
      <c r="E89" s="11"/>
      <c r="F89" s="11"/>
      <c r="G89" s="18"/>
      <c r="H89" s="21"/>
      <c r="I89" s="21"/>
      <c r="J89" s="11"/>
    </row>
    <row r="90" spans="1:10" ht="51" customHeight="1" x14ac:dyDescent="0.25">
      <c r="A90" s="33"/>
      <c r="B90" s="74" t="s">
        <v>50</v>
      </c>
      <c r="C90" s="131"/>
      <c r="D90" s="132"/>
      <c r="E90" s="132"/>
      <c r="F90" s="133"/>
      <c r="G90" s="34"/>
      <c r="H90" s="21"/>
      <c r="I90" s="72" t="s">
        <v>51</v>
      </c>
      <c r="J90" s="11"/>
    </row>
    <row r="91" spans="1:10" ht="10.5" customHeight="1" x14ac:dyDescent="0.25">
      <c r="A91" s="16"/>
      <c r="B91" s="71"/>
      <c r="C91" s="71"/>
      <c r="D91" s="71"/>
      <c r="E91" s="11"/>
      <c r="F91" s="11"/>
      <c r="G91" s="18"/>
      <c r="H91" s="21"/>
      <c r="I91" s="21"/>
      <c r="J91" s="11"/>
    </row>
    <row r="92" spans="1:10" ht="51" customHeight="1" x14ac:dyDescent="0.25">
      <c r="A92" s="33"/>
      <c r="B92" s="125" t="s">
        <v>45</v>
      </c>
      <c r="C92" s="125"/>
      <c r="D92" s="125"/>
      <c r="E92" s="125"/>
      <c r="F92" s="125"/>
      <c r="G92" s="34"/>
      <c r="H92" s="21"/>
      <c r="I92" s="21"/>
      <c r="J92" s="11"/>
    </row>
    <row r="93" spans="1:10" ht="213.75" customHeight="1" x14ac:dyDescent="0.25">
      <c r="A93" s="28"/>
      <c r="B93" s="126"/>
      <c r="C93" s="126"/>
      <c r="D93" s="126"/>
      <c r="E93" s="127"/>
      <c r="F93" s="127"/>
      <c r="G93" s="28"/>
      <c r="H93" s="21"/>
      <c r="I93" s="45" t="str">
        <f>IF(B93="","-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93" s="11"/>
    </row>
    <row r="94" spans="1:10" ht="213.75" customHeight="1" x14ac:dyDescent="0.25">
      <c r="A94" s="21"/>
      <c r="B94" s="126"/>
      <c r="C94" s="126"/>
      <c r="D94" s="126"/>
      <c r="E94" s="127"/>
      <c r="F94" s="127"/>
      <c r="G94" s="21"/>
      <c r="H94" s="21"/>
      <c r="I94" s="21"/>
      <c r="J94" s="11"/>
    </row>
    <row r="95" spans="1:10" x14ac:dyDescent="0.25">
      <c r="A95" s="35"/>
      <c r="B95" s="36"/>
      <c r="C95" s="36"/>
      <c r="D95" s="36"/>
      <c r="E95" s="29"/>
      <c r="F95" s="29"/>
      <c r="G95" s="37"/>
      <c r="H95" s="21"/>
      <c r="I95" s="21"/>
      <c r="J95" s="11"/>
    </row>
    <row r="96" spans="1:10" x14ac:dyDescent="0.25">
      <c r="A96" s="10"/>
      <c r="B96" s="217" t="s">
        <v>21</v>
      </c>
      <c r="C96" s="217"/>
      <c r="D96" s="217"/>
      <c r="E96" s="217"/>
      <c r="F96" s="217"/>
      <c r="G96" s="12"/>
      <c r="H96" s="21"/>
      <c r="I96" s="21"/>
      <c r="J96" s="11"/>
    </row>
    <row r="97" spans="1:10" x14ac:dyDescent="0.25">
      <c r="A97" s="10"/>
      <c r="B97" s="38"/>
      <c r="C97" s="38"/>
      <c r="D97" s="38"/>
      <c r="E97" s="11"/>
      <c r="F97" s="11"/>
      <c r="G97" s="12"/>
      <c r="H97" s="21"/>
      <c r="I97" s="21"/>
      <c r="J97" s="11"/>
    </row>
    <row r="98" spans="1:10" ht="61.5" customHeight="1" x14ac:dyDescent="0.25">
      <c r="A98" s="10"/>
      <c r="B98" s="108" t="s">
        <v>22</v>
      </c>
      <c r="C98" s="108"/>
      <c r="D98" s="108"/>
      <c r="E98" s="108"/>
      <c r="F98" s="108"/>
      <c r="G98" s="12"/>
      <c r="H98" s="21"/>
      <c r="I98" s="21"/>
      <c r="J98" s="11"/>
    </row>
    <row r="99" spans="1:10" x14ac:dyDescent="0.25">
      <c r="A99" s="10"/>
      <c r="B99" s="31"/>
      <c r="C99" s="31"/>
      <c r="D99" s="31"/>
      <c r="E99" s="11"/>
      <c r="F99" s="11"/>
      <c r="G99" s="12"/>
      <c r="H99" s="21"/>
      <c r="I99" s="21"/>
      <c r="J99" s="11"/>
    </row>
    <row r="100" spans="1:10" x14ac:dyDescent="0.25">
      <c r="A100" s="10"/>
      <c r="B100" s="31"/>
      <c r="C100" s="31"/>
      <c r="D100" s="31"/>
      <c r="E100" s="11"/>
      <c r="F100" s="11"/>
      <c r="G100" s="12"/>
      <c r="H100" s="21"/>
      <c r="I100" s="21"/>
      <c r="J100" s="11"/>
    </row>
    <row r="101" spans="1:10" x14ac:dyDescent="0.25">
      <c r="A101" s="10"/>
      <c r="B101" s="70" t="s">
        <v>23</v>
      </c>
      <c r="C101" s="31"/>
      <c r="D101" s="31"/>
      <c r="E101" s="11"/>
      <c r="F101" s="11"/>
      <c r="G101" s="12"/>
      <c r="H101" s="21"/>
      <c r="I101" s="44" t="str">
        <f>IF(B101="Kelt:  ……………………………","- kitölteni a keltezés mezőt (B99 cella)!"," ")</f>
        <v>- kitölteni a keltezés mezőt (B99 cella)!</v>
      </c>
      <c r="J101" s="11"/>
    </row>
    <row r="102" spans="1:10" x14ac:dyDescent="0.25">
      <c r="A102" s="10"/>
      <c r="B102" s="31"/>
      <c r="C102" s="31"/>
      <c r="D102" s="31"/>
      <c r="E102" s="11"/>
      <c r="F102" s="11"/>
      <c r="G102" s="12"/>
      <c r="H102" s="21"/>
      <c r="I102" s="21"/>
      <c r="J102" s="11"/>
    </row>
    <row r="103" spans="1:10" x14ac:dyDescent="0.25">
      <c r="A103" s="10"/>
      <c r="B103" s="31"/>
      <c r="C103" s="31"/>
      <c r="D103" s="31"/>
      <c r="E103" s="11"/>
      <c r="F103" s="11"/>
      <c r="G103" s="12"/>
      <c r="H103" s="21"/>
      <c r="I103" s="21"/>
      <c r="J103" s="11"/>
    </row>
    <row r="104" spans="1:10" x14ac:dyDescent="0.25">
      <c r="A104" s="10"/>
      <c r="B104" s="31" t="s">
        <v>24</v>
      </c>
      <c r="C104" s="31"/>
      <c r="D104" s="31"/>
      <c r="E104" s="11"/>
      <c r="F104" s="11"/>
      <c r="G104" s="12"/>
      <c r="H104" s="21"/>
      <c r="I104" s="21"/>
      <c r="J104" s="11"/>
    </row>
    <row r="105" spans="1:10" x14ac:dyDescent="0.25">
      <c r="A105" s="10"/>
      <c r="B105" s="39"/>
      <c r="C105" s="39"/>
      <c r="D105" s="51"/>
      <c r="E105" s="166" t="s">
        <v>25</v>
      </c>
      <c r="F105" s="167"/>
      <c r="G105" s="12"/>
      <c r="H105" s="21"/>
      <c r="I105" s="21"/>
      <c r="J105" s="11"/>
    </row>
    <row r="106" spans="1:10" x14ac:dyDescent="0.25">
      <c r="A106" s="16"/>
      <c r="B106" s="40"/>
      <c r="C106" s="40"/>
      <c r="D106" s="52"/>
      <c r="E106" s="204"/>
      <c r="F106" s="205"/>
      <c r="G106" s="18"/>
      <c r="H106" s="21"/>
      <c r="I106" s="44" t="str">
        <f>IF(E106="","- kitölteni a név mezőt (D104-es cella)!"," ")</f>
        <v>- kitölteni a név mezőt (D104-es cella)!</v>
      </c>
      <c r="J106" s="11"/>
    </row>
    <row r="107" spans="1:10" x14ac:dyDescent="0.25">
      <c r="A107" s="16"/>
      <c r="B107" s="40"/>
      <c r="C107" s="40"/>
      <c r="D107" s="52"/>
      <c r="E107" s="168" t="s">
        <v>30</v>
      </c>
      <c r="F107" s="169"/>
      <c r="G107" s="18"/>
      <c r="H107" s="22"/>
      <c r="I107" s="22"/>
      <c r="J107" s="11"/>
    </row>
  </sheetData>
  <sheetProtection algorithmName="SHA-512" hashValue="08hQKRVE/CoWgjc6zmOpNGS9p8X5awkXW3zW7RVXT6ci8WPRf5zmFddOjsF9sTn3IRPMZimxrfoJ55HDDzgwzw==" saltValue="unoUIUue7iJIUKuI/3m/AA==" spinCount="100000" sheet="1" selectLockedCells="1"/>
  <mergeCells count="114">
    <mergeCell ref="I10:I11"/>
    <mergeCell ref="A1:G2"/>
    <mergeCell ref="I1:I2"/>
    <mergeCell ref="E106:F106"/>
    <mergeCell ref="I71:I73"/>
    <mergeCell ref="I66:I70"/>
    <mergeCell ref="I60:I65"/>
    <mergeCell ref="I56:I59"/>
    <mergeCell ref="I43:I54"/>
    <mergeCell ref="I37:I42"/>
    <mergeCell ref="B86:F86"/>
    <mergeCell ref="B59:C59"/>
    <mergeCell ref="B74:C74"/>
    <mergeCell ref="B73:C73"/>
    <mergeCell ref="B96:F96"/>
    <mergeCell ref="B20:F20"/>
    <mergeCell ref="I14:I16"/>
    <mergeCell ref="D66:E70"/>
    <mergeCell ref="D60:E65"/>
    <mergeCell ref="D56:E59"/>
    <mergeCell ref="D43:E54"/>
    <mergeCell ref="D37:E42"/>
    <mergeCell ref="B18:F18"/>
    <mergeCell ref="B63:C63"/>
    <mergeCell ref="E105:F105"/>
    <mergeCell ref="E107:F107"/>
    <mergeCell ref="B61:C61"/>
    <mergeCell ref="B60:C60"/>
    <mergeCell ref="B25:C26"/>
    <mergeCell ref="B42:C42"/>
    <mergeCell ref="B40:C40"/>
    <mergeCell ref="B58:C58"/>
    <mergeCell ref="B57:C57"/>
    <mergeCell ref="B56:C56"/>
    <mergeCell ref="B72:C72"/>
    <mergeCell ref="B71:C71"/>
    <mergeCell ref="B70:C70"/>
    <mergeCell ref="B69:C69"/>
    <mergeCell ref="B68:C68"/>
    <mergeCell ref="D26:E26"/>
    <mergeCell ref="B62:C62"/>
    <mergeCell ref="B66:C66"/>
    <mergeCell ref="B43:C43"/>
    <mergeCell ref="B54:C54"/>
    <mergeCell ref="B53:C53"/>
    <mergeCell ref="B52:C52"/>
    <mergeCell ref="B51:C51"/>
    <mergeCell ref="D25:E25"/>
    <mergeCell ref="C4:F4"/>
    <mergeCell ref="C6:F6"/>
    <mergeCell ref="B10:B11"/>
    <mergeCell ref="C10:F11"/>
    <mergeCell ref="C8:F8"/>
    <mergeCell ref="B28:C28"/>
    <mergeCell ref="B29:C29"/>
    <mergeCell ref="D28:E28"/>
    <mergeCell ref="D29:E29"/>
    <mergeCell ref="B12:F12"/>
    <mergeCell ref="C16:F16"/>
    <mergeCell ref="C23:F23"/>
    <mergeCell ref="D27:F27"/>
    <mergeCell ref="F25:F26"/>
    <mergeCell ref="B31:C31"/>
    <mergeCell ref="D31:E31"/>
    <mergeCell ref="B32:C32"/>
    <mergeCell ref="D32:E32"/>
    <mergeCell ref="B33:C33"/>
    <mergeCell ref="A36:G36"/>
    <mergeCell ref="B27:C27"/>
    <mergeCell ref="B30:C30"/>
    <mergeCell ref="D30:E30"/>
    <mergeCell ref="D34:E34"/>
    <mergeCell ref="B98:F98"/>
    <mergeCell ref="F71:F73"/>
    <mergeCell ref="B76:F76"/>
    <mergeCell ref="B84:F84"/>
    <mergeCell ref="D71:E73"/>
    <mergeCell ref="D74:E74"/>
    <mergeCell ref="B83:G83"/>
    <mergeCell ref="B80:G80"/>
    <mergeCell ref="B79:G79"/>
    <mergeCell ref="B81:G81"/>
    <mergeCell ref="B82:G82"/>
    <mergeCell ref="B77:C77"/>
    <mergeCell ref="D77:E77"/>
    <mergeCell ref="B92:F92"/>
    <mergeCell ref="B93:F93"/>
    <mergeCell ref="B94:F94"/>
    <mergeCell ref="C88:F88"/>
    <mergeCell ref="C90:F90"/>
    <mergeCell ref="B67:C67"/>
    <mergeCell ref="A55:G55"/>
    <mergeCell ref="D33:E33"/>
    <mergeCell ref="B49:C49"/>
    <mergeCell ref="B48:C48"/>
    <mergeCell ref="B47:C47"/>
    <mergeCell ref="B46:C46"/>
    <mergeCell ref="B45:C45"/>
    <mergeCell ref="F66:F70"/>
    <mergeCell ref="B35:C35"/>
    <mergeCell ref="D35:E35"/>
    <mergeCell ref="F37:F42"/>
    <mergeCell ref="F43:F54"/>
    <mergeCell ref="F56:F59"/>
    <mergeCell ref="F60:F65"/>
    <mergeCell ref="B41:C41"/>
    <mergeCell ref="B39:C39"/>
    <mergeCell ref="B38:C38"/>
    <mergeCell ref="B37:C37"/>
    <mergeCell ref="B64:C64"/>
    <mergeCell ref="B44:C44"/>
    <mergeCell ref="B50:C50"/>
    <mergeCell ref="B65:C65"/>
    <mergeCell ref="B34:C3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1" fitToHeight="3" orientation="portrait" r:id="rId1"/>
  <rowBreaks count="2" manualBreakCount="2">
    <brk id="42" max="6" man="1"/>
    <brk id="85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C88:C89 C91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6" sqref="C6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28</v>
      </c>
      <c r="C1" s="4" t="s">
        <v>37</v>
      </c>
    </row>
    <row r="2" spans="1:3" x14ac:dyDescent="0.25">
      <c r="A2" s="2" t="s">
        <v>29</v>
      </c>
      <c r="C2" s="4"/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47</v>
      </c>
      <c r="C8" s="4"/>
    </row>
    <row r="9" spans="1:3" ht="30" x14ac:dyDescent="0.25">
      <c r="A9" s="2" t="s">
        <v>48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2020-07-13T13:14:25Z</cp:lastPrinted>
  <dcterms:created xsi:type="dcterms:W3CDTF">2018-08-24T06:38:57Z</dcterms:created>
  <dcterms:modified xsi:type="dcterms:W3CDTF">2023-06-05T12:42:31Z</dcterms:modified>
</cp:coreProperties>
</file>